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AppData\Local\Temp\VNPT Plugin\bf34ec9a-3c5b-4384-9c3d-b5d6082d55ea\"/>
    </mc:Choice>
  </mc:AlternateContent>
  <bookViews>
    <workbookView xWindow="240" yWindow="60" windowWidth="20115" windowHeight="8010"/>
  </bookViews>
  <sheets>
    <sheet name="Bieu 01" sheetId="3" r:id="rId1"/>
    <sheet name="Bieu 02" sheetId="1" r:id="rId2"/>
    <sheet name="Bieu 03"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Titles" localSheetId="1">'Bieu 02'!$4:$9</definedName>
    <definedName name="_xlnm.Print_Titles" localSheetId="2">'Bieu 03'!$4:$10</definedName>
  </definedNames>
  <calcPr calcId="152511"/>
</workbook>
</file>

<file path=xl/calcChain.xml><?xml version="1.0" encoding="utf-8"?>
<calcChain xmlns="http://schemas.openxmlformats.org/spreadsheetml/2006/main">
  <c r="Z14" i="1" l="1"/>
  <c r="Z15" i="1"/>
  <c r="Z16" i="1"/>
  <c r="Z17" i="1"/>
  <c r="Z18" i="1"/>
  <c r="Z19" i="1"/>
  <c r="Z20" i="1"/>
  <c r="Z21" i="1"/>
  <c r="Z22" i="1"/>
  <c r="Z23" i="1"/>
  <c r="Z24" i="1"/>
  <c r="H22" i="2"/>
  <c r="I22" i="2"/>
  <c r="J22" i="2"/>
  <c r="K22" i="2"/>
  <c r="N22" i="2"/>
  <c r="O22" i="2"/>
  <c r="P25" i="2"/>
  <c r="P24" i="2"/>
  <c r="M24" i="2" s="1"/>
  <c r="L24" i="2" s="1"/>
  <c r="M25" i="2"/>
  <c r="L25" i="2" s="1"/>
  <c r="M23" i="2"/>
  <c r="P22" i="2"/>
  <c r="A2" i="1"/>
  <c r="A2" i="2" s="1"/>
  <c r="H67" i="1"/>
  <c r="H68" i="1"/>
  <c r="H69" i="1"/>
  <c r="H70" i="1"/>
  <c r="H71" i="1"/>
  <c r="H72" i="1"/>
  <c r="H73" i="1"/>
  <c r="H66" i="1"/>
  <c r="AC59" i="1"/>
  <c r="AC33" i="1"/>
  <c r="F51" i="2"/>
  <c r="F50" i="2"/>
  <c r="J49" i="2"/>
  <c r="I49" i="2"/>
  <c r="H49" i="2"/>
  <c r="G49" i="2"/>
  <c r="G48" i="2"/>
  <c r="G46" i="2" s="1"/>
  <c r="G47" i="2"/>
  <c r="J46" i="2"/>
  <c r="I46" i="2"/>
  <c r="H46" i="2"/>
  <c r="G45" i="2"/>
  <c r="G44" i="2"/>
  <c r="G43" i="2"/>
  <c r="G42" i="2"/>
  <c r="G41" i="2"/>
  <c r="G40" i="2"/>
  <c r="G39" i="2"/>
  <c r="G38" i="2"/>
  <c r="W51" i="1"/>
  <c r="AC64" i="1"/>
  <c r="J26" i="1"/>
  <c r="L26" i="1"/>
  <c r="Q26" i="1"/>
  <c r="S26" i="1"/>
  <c r="V26" i="1"/>
  <c r="X26" i="1"/>
  <c r="AA26" i="1"/>
  <c r="AB26" i="1"/>
  <c r="AC57" i="1"/>
  <c r="AC58" i="1"/>
  <c r="AC60" i="1"/>
  <c r="AC61" i="1"/>
  <c r="AC62" i="1"/>
  <c r="AC63" i="1"/>
  <c r="AC56" i="1"/>
  <c r="Y50" i="1"/>
  <c r="Z50" i="1"/>
  <c r="U50" i="1"/>
  <c r="T50" i="1" s="1"/>
  <c r="P50" i="1"/>
  <c r="P26" i="1" s="1"/>
  <c r="P25" i="1" s="1"/>
  <c r="R50" i="1"/>
  <c r="K50" i="1"/>
  <c r="H50" i="1" s="1"/>
  <c r="Y19" i="1"/>
  <c r="T19" i="1"/>
  <c r="O19" i="1"/>
  <c r="H19" i="1"/>
  <c r="O37" i="2"/>
  <c r="P37" i="2"/>
  <c r="Q37" i="2"/>
  <c r="H37" i="2"/>
  <c r="I37" i="2"/>
  <c r="J37" i="2"/>
  <c r="K37" i="2"/>
  <c r="N37" i="2"/>
  <c r="I92" i="1"/>
  <c r="J92" i="1"/>
  <c r="K92" i="1"/>
  <c r="L92" i="1"/>
  <c r="M92" i="1"/>
  <c r="N92" i="1"/>
  <c r="S92" i="1"/>
  <c r="V92" i="1"/>
  <c r="W92" i="1"/>
  <c r="X92" i="1"/>
  <c r="I79" i="1"/>
  <c r="J79" i="1"/>
  <c r="K79" i="1"/>
  <c r="L79" i="1"/>
  <c r="M79" i="1"/>
  <c r="N79" i="1"/>
  <c r="S79" i="1"/>
  <c r="V79" i="1"/>
  <c r="W79" i="1"/>
  <c r="X79" i="1"/>
  <c r="AB79" i="1"/>
  <c r="AC79" i="1"/>
  <c r="AD79" i="1"/>
  <c r="AF79" i="1"/>
  <c r="AG79" i="1"/>
  <c r="AH79" i="1"/>
  <c r="AA79" i="1"/>
  <c r="K49" i="2"/>
  <c r="N49" i="2"/>
  <c r="O50" i="1"/>
  <c r="T18" i="1"/>
  <c r="O18" i="1"/>
  <c r="H18" i="1"/>
  <c r="Y18" i="1"/>
  <c r="F11" i="3"/>
  <c r="F12" i="3"/>
  <c r="G9" i="3"/>
  <c r="AA77" i="1"/>
  <c r="AA78" i="1"/>
  <c r="H87" i="1"/>
  <c r="H88" i="1"/>
  <c r="H89" i="1"/>
  <c r="H90" i="1"/>
  <c r="H91" i="1"/>
  <c r="P80" i="1"/>
  <c r="Q80" i="1"/>
  <c r="R80" i="1"/>
  <c r="P81" i="1"/>
  <c r="Q81" i="1"/>
  <c r="R81" i="1"/>
  <c r="P82" i="1"/>
  <c r="Q82" i="1"/>
  <c r="R82" i="1"/>
  <c r="P83" i="1"/>
  <c r="Q83" i="1"/>
  <c r="R83" i="1"/>
  <c r="P84" i="1"/>
  <c r="Q84" i="1"/>
  <c r="R84" i="1"/>
  <c r="P85" i="1"/>
  <c r="Q85" i="1"/>
  <c r="R85" i="1"/>
  <c r="P86" i="1"/>
  <c r="Q86" i="1"/>
  <c r="R86" i="1"/>
  <c r="P87" i="1"/>
  <c r="Q87" i="1"/>
  <c r="R87" i="1"/>
  <c r="P88" i="1"/>
  <c r="Q88" i="1"/>
  <c r="R88" i="1"/>
  <c r="P89" i="1"/>
  <c r="Q89" i="1"/>
  <c r="R89" i="1"/>
  <c r="P90" i="1"/>
  <c r="Q90" i="1"/>
  <c r="R90" i="1"/>
  <c r="P91" i="1"/>
  <c r="Q91" i="1"/>
  <c r="R91" i="1"/>
  <c r="Z90" i="1"/>
  <c r="Y90" i="1"/>
  <c r="Y86" i="1"/>
  <c r="Y87" i="1"/>
  <c r="Y88" i="1"/>
  <c r="Y89" i="1"/>
  <c r="Y91" i="1"/>
  <c r="Y126" i="1"/>
  <c r="Y127" i="1"/>
  <c r="Y128" i="1"/>
  <c r="Y129" i="1"/>
  <c r="Y124" i="1"/>
  <c r="Y119" i="1"/>
  <c r="Y122" i="1"/>
  <c r="Y112" i="1"/>
  <c r="Y113" i="1"/>
  <c r="Y111" i="1"/>
  <c r="Y105" i="1"/>
  <c r="Y106" i="1"/>
  <c r="Y108" i="1"/>
  <c r="Z105" i="1"/>
  <c r="Z106" i="1"/>
  <c r="Z108" i="1"/>
  <c r="I18" i="3"/>
  <c r="K46" i="2"/>
  <c r="AA107" i="1"/>
  <c r="Y107" i="1" s="1"/>
  <c r="AH125" i="1"/>
  <c r="AH126" i="1"/>
  <c r="AH127" i="1"/>
  <c r="AH128" i="1"/>
  <c r="AH129" i="1"/>
  <c r="AH124" i="1"/>
  <c r="AH117" i="1"/>
  <c r="AH118" i="1"/>
  <c r="AH119" i="1"/>
  <c r="AH122" i="1"/>
  <c r="AH116" i="1"/>
  <c r="R79" i="1"/>
  <c r="P79" i="1"/>
  <c r="Q79" i="1"/>
  <c r="O86" i="1"/>
  <c r="O91" i="1"/>
  <c r="O90" i="1"/>
  <c r="O88" i="1"/>
  <c r="O89" i="1"/>
  <c r="O87" i="1"/>
  <c r="Z89" i="1"/>
  <c r="Z87" i="1"/>
  <c r="Z91" i="1"/>
  <c r="Z88" i="1"/>
  <c r="Z86" i="1"/>
  <c r="AA92" i="1"/>
  <c r="Z107" i="1"/>
  <c r="N46" i="2"/>
  <c r="I99" i="1"/>
  <c r="J99" i="1"/>
  <c r="K99" i="1"/>
  <c r="L99" i="1"/>
  <c r="M99" i="1"/>
  <c r="N99" i="1"/>
  <c r="O99" i="1"/>
  <c r="P99" i="1"/>
  <c r="Q99" i="1"/>
  <c r="R99" i="1"/>
  <c r="S99" i="1"/>
  <c r="U99" i="1"/>
  <c r="V99" i="1"/>
  <c r="W99" i="1"/>
  <c r="X99" i="1"/>
  <c r="T101" i="1"/>
  <c r="T100" i="1"/>
  <c r="AI101" i="1"/>
  <c r="AE101" i="1"/>
  <c r="H101" i="1"/>
  <c r="AI100" i="1"/>
  <c r="AE100" i="1"/>
  <c r="H100" i="1"/>
  <c r="AA114" i="1"/>
  <c r="Z114" i="1" s="1"/>
  <c r="AA117" i="1"/>
  <c r="Y117" i="1" s="1"/>
  <c r="AA118" i="1"/>
  <c r="Y118" i="1" s="1"/>
  <c r="AA120" i="1"/>
  <c r="Y120" i="1" s="1"/>
  <c r="AA121" i="1"/>
  <c r="Y121" i="1" s="1"/>
  <c r="AA116" i="1"/>
  <c r="Y116" i="1" s="1"/>
  <c r="M32" i="2"/>
  <c r="L32" i="2" s="1"/>
  <c r="M31" i="2"/>
  <c r="L31" i="2" s="1"/>
  <c r="W30" i="2"/>
  <c r="V30" i="2"/>
  <c r="U30" i="2"/>
  <c r="S30" i="2"/>
  <c r="R30" i="2"/>
  <c r="Q30" i="2"/>
  <c r="P30" i="2"/>
  <c r="O30" i="2"/>
  <c r="N30" i="2"/>
  <c r="K30" i="2"/>
  <c r="J30" i="2"/>
  <c r="I30" i="2"/>
  <c r="H30" i="2"/>
  <c r="AF101" i="1"/>
  <c r="AH101" i="1"/>
  <c r="Y101" i="1"/>
  <c r="Z101" i="1"/>
  <c r="Y100" i="1"/>
  <c r="Y99" i="1"/>
  <c r="AA99" i="1"/>
  <c r="AF100" i="1"/>
  <c r="AH100" i="1" s="1"/>
  <c r="Z100" i="1"/>
  <c r="U97" i="1"/>
  <c r="T97" i="1" s="1"/>
  <c r="U96" i="1"/>
  <c r="U95" i="1"/>
  <c r="U94" i="1"/>
  <c r="U93" i="1"/>
  <c r="U85" i="1"/>
  <c r="U84" i="1"/>
  <c r="U83" i="1"/>
  <c r="U82" i="1"/>
  <c r="U79" i="1" s="1"/>
  <c r="U81" i="1"/>
  <c r="U78" i="1"/>
  <c r="U77" i="1"/>
  <c r="Y56" i="1"/>
  <c r="Z56" i="1"/>
  <c r="Y57" i="1"/>
  <c r="Z57" i="1"/>
  <c r="Y58" i="1"/>
  <c r="Z58" i="1"/>
  <c r="Y59" i="1"/>
  <c r="Z59" i="1"/>
  <c r="Y60" i="1"/>
  <c r="Z60" i="1"/>
  <c r="Y61" i="1"/>
  <c r="Z61" i="1"/>
  <c r="Y62" i="1"/>
  <c r="Z62" i="1"/>
  <c r="Y63" i="1"/>
  <c r="Z63" i="1"/>
  <c r="Y64" i="1"/>
  <c r="Z64" i="1"/>
  <c r="W49" i="1"/>
  <c r="T56" i="1"/>
  <c r="T57" i="1"/>
  <c r="T58" i="1"/>
  <c r="T59" i="1"/>
  <c r="T60" i="1"/>
  <c r="T61" i="1"/>
  <c r="T62" i="1"/>
  <c r="T63" i="1"/>
  <c r="T64" i="1"/>
  <c r="H56" i="1"/>
  <c r="H57" i="1"/>
  <c r="H58" i="1"/>
  <c r="H59" i="1"/>
  <c r="H60" i="1"/>
  <c r="H61" i="1"/>
  <c r="H62" i="1"/>
  <c r="H63" i="1"/>
  <c r="I64" i="1"/>
  <c r="H64" i="1" s="1"/>
  <c r="AA125" i="1"/>
  <c r="Y125" i="1" s="1"/>
  <c r="Y123" i="1" s="1"/>
  <c r="V123" i="1"/>
  <c r="W123" i="1"/>
  <c r="X123" i="1"/>
  <c r="AD123" i="1"/>
  <c r="Z125" i="1"/>
  <c r="Z126" i="1"/>
  <c r="Z127" i="1"/>
  <c r="Z128" i="1"/>
  <c r="Z129" i="1"/>
  <c r="Z124" i="1"/>
  <c r="AE123" i="1"/>
  <c r="AF123" i="1"/>
  <c r="AG123" i="1"/>
  <c r="Q123" i="1"/>
  <c r="R123" i="1"/>
  <c r="S123" i="1"/>
  <c r="U123" i="1"/>
  <c r="T124" i="1"/>
  <c r="T123" i="1" s="1"/>
  <c r="T125" i="1"/>
  <c r="T126" i="1"/>
  <c r="T127" i="1"/>
  <c r="T128" i="1"/>
  <c r="T129" i="1"/>
  <c r="M129" i="1"/>
  <c r="L129" i="1" s="1"/>
  <c r="G129" i="1"/>
  <c r="M128" i="1"/>
  <c r="L128" i="1" s="1"/>
  <c r="G128" i="1"/>
  <c r="M127" i="1"/>
  <c r="L127" i="1"/>
  <c r="G127" i="1"/>
  <c r="M126" i="1"/>
  <c r="L126" i="1" s="1"/>
  <c r="G126" i="1"/>
  <c r="M125" i="1"/>
  <c r="L125" i="1" s="1"/>
  <c r="G125" i="1"/>
  <c r="M124" i="1"/>
  <c r="L124" i="1" s="1"/>
  <c r="G124" i="1"/>
  <c r="P123" i="1"/>
  <c r="O123" i="1"/>
  <c r="N123" i="1"/>
  <c r="K123" i="1"/>
  <c r="J123" i="1"/>
  <c r="I123" i="1"/>
  <c r="H123" i="1"/>
  <c r="G17" i="3"/>
  <c r="G14" i="3" s="1"/>
  <c r="I17" i="3"/>
  <c r="D14" i="3"/>
  <c r="C14" i="3"/>
  <c r="D12" i="3"/>
  <c r="E9" i="3"/>
  <c r="E7" i="3" s="1"/>
  <c r="C9" i="3"/>
  <c r="C7" i="3" s="1"/>
  <c r="G8" i="3"/>
  <c r="H65" i="1"/>
  <c r="I65" i="1"/>
  <c r="L65" i="1"/>
  <c r="L25" i="1" s="1"/>
  <c r="N65" i="1"/>
  <c r="O65" i="1"/>
  <c r="P65" i="1"/>
  <c r="Q65" i="1"/>
  <c r="R65" i="1"/>
  <c r="S65" i="1"/>
  <c r="S25" i="1" s="1"/>
  <c r="U65" i="1"/>
  <c r="V65" i="1"/>
  <c r="V25" i="1" s="1"/>
  <c r="W65" i="1"/>
  <c r="X65" i="1"/>
  <c r="X25" i="1" s="1"/>
  <c r="AA65" i="1"/>
  <c r="AA25" i="1" s="1"/>
  <c r="AB65" i="1"/>
  <c r="AB25" i="1" s="1"/>
  <c r="AD65" i="1"/>
  <c r="AE65" i="1"/>
  <c r="AF65" i="1"/>
  <c r="AG65" i="1"/>
  <c r="AH65" i="1"/>
  <c r="T67" i="1"/>
  <c r="T65" i="1" s="1"/>
  <c r="T68" i="1"/>
  <c r="T69" i="1"/>
  <c r="T70" i="1"/>
  <c r="T71" i="1"/>
  <c r="T72" i="1"/>
  <c r="T73" i="1"/>
  <c r="T66" i="1"/>
  <c r="Y70" i="1"/>
  <c r="Z68" i="1"/>
  <c r="Z69" i="1"/>
  <c r="Y67" i="1"/>
  <c r="J65" i="1"/>
  <c r="J25" i="1" s="1"/>
  <c r="Z70" i="1"/>
  <c r="Y68" i="1"/>
  <c r="Y73" i="1"/>
  <c r="Z73" i="1"/>
  <c r="Y69" i="1"/>
  <c r="Z67" i="1"/>
  <c r="Y72" i="1"/>
  <c r="Z72" i="1"/>
  <c r="Y71" i="1"/>
  <c r="Z71" i="1"/>
  <c r="Y66" i="1"/>
  <c r="Z66" i="1"/>
  <c r="Z65" i="1" s="1"/>
  <c r="AC65" i="1"/>
  <c r="M73" i="1"/>
  <c r="M72" i="1"/>
  <c r="M71" i="1"/>
  <c r="M70" i="1"/>
  <c r="M69" i="1"/>
  <c r="M68" i="1"/>
  <c r="M67" i="1"/>
  <c r="M66" i="1"/>
  <c r="M26" i="2"/>
  <c r="L26" i="2" s="1"/>
  <c r="M27" i="2"/>
  <c r="L27" i="2"/>
  <c r="Q25" i="1"/>
  <c r="T53" i="1"/>
  <c r="T54" i="1"/>
  <c r="T55" i="1"/>
  <c r="T48" i="1"/>
  <c r="O53" i="1"/>
  <c r="O54" i="1"/>
  <c r="O55" i="1"/>
  <c r="O48" i="1"/>
  <c r="G65" i="1"/>
  <c r="K65" i="1"/>
  <c r="O16" i="2"/>
  <c r="O14" i="2" s="1"/>
  <c r="O13" i="2" s="1"/>
  <c r="O12" i="2" s="1"/>
  <c r="I16" i="1"/>
  <c r="H16" i="1" s="1"/>
  <c r="I17" i="1"/>
  <c r="H17" i="1" s="1"/>
  <c r="I15" i="1"/>
  <c r="H15" i="1" s="1"/>
  <c r="O15" i="1"/>
  <c r="T16" i="1"/>
  <c r="T15" i="1"/>
  <c r="O16" i="1"/>
  <c r="O17" i="1"/>
  <c r="T17" i="1"/>
  <c r="Y15" i="1"/>
  <c r="Y17" i="1"/>
  <c r="Y20" i="1"/>
  <c r="Y16" i="1"/>
  <c r="Y23" i="1"/>
  <c r="Y24" i="1"/>
  <c r="V22" i="1"/>
  <c r="V20" i="1"/>
  <c r="V13" i="1"/>
  <c r="T13" i="1" s="1"/>
  <c r="T12" i="1" s="1"/>
  <c r="M51" i="2"/>
  <c r="L51" i="2" s="1"/>
  <c r="M50" i="2"/>
  <c r="S49" i="2"/>
  <c r="R49" i="2"/>
  <c r="Q49" i="2"/>
  <c r="P49" i="2"/>
  <c r="O49" i="2"/>
  <c r="M48" i="2"/>
  <c r="L48" i="2" s="1"/>
  <c r="L46" i="2" s="1"/>
  <c r="M47" i="2"/>
  <c r="M45" i="2"/>
  <c r="L45" i="2" s="1"/>
  <c r="M44" i="2"/>
  <c r="L44" i="2" s="1"/>
  <c r="M43" i="2"/>
  <c r="L43" i="2" s="1"/>
  <c r="M42" i="2"/>
  <c r="L42" i="2" s="1"/>
  <c r="M41" i="2"/>
  <c r="L41" i="2" s="1"/>
  <c r="M40" i="2"/>
  <c r="L40" i="2" s="1"/>
  <c r="M39" i="2"/>
  <c r="L39" i="2" s="1"/>
  <c r="M38" i="2"/>
  <c r="S37" i="2"/>
  <c r="R37" i="2"/>
  <c r="G37" i="2"/>
  <c r="G34" i="2" s="1"/>
  <c r="G33" i="2" s="1"/>
  <c r="M36" i="2"/>
  <c r="L36" i="2" s="1"/>
  <c r="G36" i="2"/>
  <c r="G35" i="2" s="1"/>
  <c r="S35" i="2"/>
  <c r="R35" i="2"/>
  <c r="Q35" i="2"/>
  <c r="P35" i="2"/>
  <c r="O35" i="2"/>
  <c r="N35" i="2"/>
  <c r="K35" i="2"/>
  <c r="K34" i="2" s="1"/>
  <c r="K33" i="2" s="1"/>
  <c r="J35" i="2"/>
  <c r="J34" i="2" s="1"/>
  <c r="J33" i="2" s="1"/>
  <c r="I35" i="2"/>
  <c r="I34" i="2" s="1"/>
  <c r="I33" i="2" s="1"/>
  <c r="H35" i="2"/>
  <c r="H34" i="2" s="1"/>
  <c r="H33" i="2" s="1"/>
  <c r="P34" i="2"/>
  <c r="P33" i="2" s="1"/>
  <c r="M29" i="2"/>
  <c r="L29" i="2" s="1"/>
  <c r="G29" i="2"/>
  <c r="M28" i="2"/>
  <c r="L28" i="2" s="1"/>
  <c r="G28" i="2"/>
  <c r="G27" i="2"/>
  <c r="G26" i="2"/>
  <c r="G25" i="2"/>
  <c r="G24" i="2"/>
  <c r="G23" i="2"/>
  <c r="N21" i="2"/>
  <c r="J21" i="2"/>
  <c r="J20" i="2" s="1"/>
  <c r="I21" i="2"/>
  <c r="I20" i="2" s="1"/>
  <c r="S21" i="2"/>
  <c r="S20" i="2" s="1"/>
  <c r="R21" i="2"/>
  <c r="R20" i="2" s="1"/>
  <c r="Q21" i="2"/>
  <c r="Q20" i="2" s="1"/>
  <c r="P21" i="2"/>
  <c r="P20" i="2" s="1"/>
  <c r="O21" i="2"/>
  <c r="O20" i="2" s="1"/>
  <c r="K21" i="2"/>
  <c r="H21" i="2"/>
  <c r="H20" i="2" s="1"/>
  <c r="V20" i="2"/>
  <c r="M19" i="2"/>
  <c r="L19" i="2" s="1"/>
  <c r="G19" i="2"/>
  <c r="R18" i="2"/>
  <c r="R17" i="2" s="1"/>
  <c r="R13" i="2" s="1"/>
  <c r="Q18" i="2"/>
  <c r="N18" i="2"/>
  <c r="G18" i="2"/>
  <c r="G17" i="2" s="1"/>
  <c r="V17" i="2"/>
  <c r="V13" i="2" s="1"/>
  <c r="Q17" i="2"/>
  <c r="Q13" i="2" s="1"/>
  <c r="P17" i="2"/>
  <c r="O17" i="2"/>
  <c r="K17" i="2"/>
  <c r="J17" i="2"/>
  <c r="I17" i="2"/>
  <c r="H17" i="2"/>
  <c r="M16" i="2"/>
  <c r="L16" i="2" s="1"/>
  <c r="G16" i="2"/>
  <c r="M15" i="2"/>
  <c r="L15" i="2" s="1"/>
  <c r="L14" i="2" s="1"/>
  <c r="G15" i="2"/>
  <c r="Q14" i="2"/>
  <c r="P14" i="2"/>
  <c r="N14" i="2"/>
  <c r="K14" i="2"/>
  <c r="K13" i="2" s="1"/>
  <c r="J14" i="2"/>
  <c r="I14" i="2"/>
  <c r="I13" i="2" s="1"/>
  <c r="I12" i="2" s="1"/>
  <c r="I11" i="2" s="1"/>
  <c r="H14" i="2"/>
  <c r="H13" i="2" s="1"/>
  <c r="H12" i="2" s="1"/>
  <c r="H11" i="2" s="1"/>
  <c r="T11" i="2"/>
  <c r="AE122" i="1"/>
  <c r="Z122" i="1"/>
  <c r="T122" i="1"/>
  <c r="R122" i="1"/>
  <c r="Q122" i="1"/>
  <c r="P122" i="1"/>
  <c r="H122" i="1"/>
  <c r="G122" i="1"/>
  <c r="AE121" i="1"/>
  <c r="T121" i="1"/>
  <c r="R121" i="1"/>
  <c r="Q121" i="1"/>
  <c r="P121" i="1"/>
  <c r="H121" i="1"/>
  <c r="G121" i="1"/>
  <c r="AE120" i="1"/>
  <c r="AE115" i="1" s="1"/>
  <c r="Z120" i="1"/>
  <c r="T120" i="1"/>
  <c r="R120" i="1"/>
  <c r="Q120" i="1"/>
  <c r="Q115" i="1" s="1"/>
  <c r="P120" i="1"/>
  <c r="H120" i="1"/>
  <c r="AE119" i="1"/>
  <c r="Z119" i="1"/>
  <c r="T119" i="1"/>
  <c r="R119" i="1"/>
  <c r="Q119" i="1"/>
  <c r="P119" i="1"/>
  <c r="P115" i="1" s="1"/>
  <c r="H119" i="1"/>
  <c r="G119" i="1"/>
  <c r="AE118" i="1"/>
  <c r="Z118" i="1"/>
  <c r="T118" i="1"/>
  <c r="Q118" i="1"/>
  <c r="P118" i="1"/>
  <c r="K118" i="1"/>
  <c r="R118" i="1" s="1"/>
  <c r="AE117" i="1"/>
  <c r="Z117" i="1"/>
  <c r="T117" i="1"/>
  <c r="T115" i="1" s="1"/>
  <c r="R117" i="1"/>
  <c r="Q117" i="1"/>
  <c r="P117" i="1"/>
  <c r="H117" i="1"/>
  <c r="AE116" i="1"/>
  <c r="Z116" i="1"/>
  <c r="T116" i="1"/>
  <c r="R116" i="1"/>
  <c r="O116" i="1" s="1"/>
  <c r="Q116" i="1"/>
  <c r="P116" i="1"/>
  <c r="H116" i="1"/>
  <c r="G116" i="1"/>
  <c r="AF115" i="1"/>
  <c r="AD115" i="1"/>
  <c r="X115" i="1"/>
  <c r="X102" i="1" s="1"/>
  <c r="X74" i="1" s="1"/>
  <c r="W115" i="1"/>
  <c r="V115" i="1"/>
  <c r="U115" i="1"/>
  <c r="S115" i="1"/>
  <c r="N115" i="1"/>
  <c r="M115" i="1"/>
  <c r="L115" i="1"/>
  <c r="J115" i="1"/>
  <c r="I115" i="1"/>
  <c r="C115" i="1"/>
  <c r="T114" i="1"/>
  <c r="R114" i="1"/>
  <c r="O114" i="1" s="1"/>
  <c r="Q114" i="1"/>
  <c r="P114" i="1"/>
  <c r="H114" i="1"/>
  <c r="C114" i="1"/>
  <c r="R113" i="1"/>
  <c r="Q113" i="1"/>
  <c r="P113" i="1"/>
  <c r="V112" i="1"/>
  <c r="V110" i="1" s="1"/>
  <c r="V109" i="1" s="1"/>
  <c r="V102" i="1" s="1"/>
  <c r="V74" i="1" s="1"/>
  <c r="R112" i="1"/>
  <c r="Q112" i="1"/>
  <c r="P112" i="1"/>
  <c r="H112" i="1"/>
  <c r="V111" i="1"/>
  <c r="R111" i="1"/>
  <c r="Q111" i="1"/>
  <c r="P111" i="1"/>
  <c r="P110" i="1" s="1"/>
  <c r="P109" i="1" s="1"/>
  <c r="H111" i="1"/>
  <c r="AG110" i="1"/>
  <c r="AG109" i="1"/>
  <c r="AF110" i="1"/>
  <c r="AF109" i="1" s="1"/>
  <c r="AE110" i="1"/>
  <c r="AE109" i="1"/>
  <c r="AD110" i="1"/>
  <c r="AD109" i="1" s="1"/>
  <c r="X110" i="1"/>
  <c r="X109" i="1" s="1"/>
  <c r="W110" i="1"/>
  <c r="W109" i="1" s="1"/>
  <c r="S110" i="1"/>
  <c r="N110" i="1"/>
  <c r="N109" i="1" s="1"/>
  <c r="N102" i="1" s="1"/>
  <c r="N74" i="1" s="1"/>
  <c r="M110" i="1"/>
  <c r="M109" i="1"/>
  <c r="L110" i="1"/>
  <c r="L109" i="1" s="1"/>
  <c r="K110" i="1"/>
  <c r="K109" i="1"/>
  <c r="J110" i="1"/>
  <c r="J109" i="1" s="1"/>
  <c r="I110" i="1"/>
  <c r="I109" i="1"/>
  <c r="S109" i="1"/>
  <c r="T108" i="1"/>
  <c r="R108" i="1"/>
  <c r="Q108" i="1"/>
  <c r="P108" i="1"/>
  <c r="O108" i="1" s="1"/>
  <c r="H108" i="1"/>
  <c r="C108" i="1"/>
  <c r="T107" i="1"/>
  <c r="R107" i="1"/>
  <c r="O107" i="1" s="1"/>
  <c r="Q107" i="1"/>
  <c r="P107" i="1"/>
  <c r="H107" i="1"/>
  <c r="T106" i="1"/>
  <c r="R106" i="1"/>
  <c r="Q106" i="1"/>
  <c r="P106" i="1"/>
  <c r="H106" i="1"/>
  <c r="H103" i="1" s="1"/>
  <c r="T105" i="1"/>
  <c r="R105" i="1"/>
  <c r="Q105" i="1"/>
  <c r="P105" i="1"/>
  <c r="H105" i="1"/>
  <c r="R104" i="1"/>
  <c r="Q104" i="1"/>
  <c r="P104" i="1"/>
  <c r="O104" i="1" s="1"/>
  <c r="H104" i="1"/>
  <c r="AD103" i="1"/>
  <c r="AC103" i="1"/>
  <c r="AC102" i="1"/>
  <c r="AB103" i="1"/>
  <c r="AB102" i="1" s="1"/>
  <c r="AB74" i="1" s="1"/>
  <c r="X103" i="1"/>
  <c r="W103" i="1"/>
  <c r="V103" i="1"/>
  <c r="S103" i="1"/>
  <c r="N103" i="1"/>
  <c r="M103" i="1"/>
  <c r="L103" i="1"/>
  <c r="K103" i="1"/>
  <c r="J103" i="1"/>
  <c r="J102" i="1" s="1"/>
  <c r="J74" i="1" s="1"/>
  <c r="J10" i="1" s="1"/>
  <c r="I103" i="1"/>
  <c r="Z98" i="1"/>
  <c r="Y98" i="1"/>
  <c r="T98" i="1"/>
  <c r="P98" i="1"/>
  <c r="O98" i="1" s="1"/>
  <c r="H98" i="1"/>
  <c r="AE97" i="1"/>
  <c r="Z97" i="1"/>
  <c r="Y97" i="1"/>
  <c r="R97" i="1"/>
  <c r="Q97" i="1"/>
  <c r="O97" i="1" s="1"/>
  <c r="P97" i="1"/>
  <c r="H97" i="1"/>
  <c r="G97" i="1"/>
  <c r="AE96" i="1"/>
  <c r="Z96" i="1"/>
  <c r="Y96" i="1"/>
  <c r="T96" i="1"/>
  <c r="R96" i="1"/>
  <c r="O96" i="1" s="1"/>
  <c r="Q96" i="1"/>
  <c r="P96" i="1"/>
  <c r="H96" i="1"/>
  <c r="Z95" i="1"/>
  <c r="Z92" i="1" s="1"/>
  <c r="Y95" i="1"/>
  <c r="T95" i="1"/>
  <c r="R95" i="1"/>
  <c r="Q95" i="1"/>
  <c r="O95" i="1" s="1"/>
  <c r="P95" i="1"/>
  <c r="H95" i="1"/>
  <c r="Z94" i="1"/>
  <c r="Y94" i="1"/>
  <c r="T94" i="1"/>
  <c r="R94" i="1"/>
  <c r="Q94" i="1"/>
  <c r="P94" i="1"/>
  <c r="P92" i="1" s="1"/>
  <c r="H94" i="1"/>
  <c r="Z93" i="1"/>
  <c r="Y93" i="1"/>
  <c r="T93" i="1"/>
  <c r="R93" i="1"/>
  <c r="R92" i="1" s="1"/>
  <c r="Q93" i="1"/>
  <c r="P93" i="1"/>
  <c r="O93" i="1" s="1"/>
  <c r="H93" i="1"/>
  <c r="H92" i="1" s="1"/>
  <c r="AF92" i="1"/>
  <c r="AE92" i="1"/>
  <c r="AD92" i="1"/>
  <c r="AC92" i="1"/>
  <c r="AC75" i="1" s="1"/>
  <c r="AC74" i="1" s="1"/>
  <c r="AB92" i="1"/>
  <c r="T91" i="1"/>
  <c r="T90" i="1"/>
  <c r="T89" i="1"/>
  <c r="T88" i="1"/>
  <c r="T87" i="1"/>
  <c r="T86" i="1"/>
  <c r="G86" i="1"/>
  <c r="AE85" i="1"/>
  <c r="Z85" i="1"/>
  <c r="Y85" i="1"/>
  <c r="T85" i="1"/>
  <c r="H85" i="1"/>
  <c r="G85" i="1"/>
  <c r="AE84" i="1"/>
  <c r="Z84" i="1"/>
  <c r="Y84" i="1"/>
  <c r="T84" i="1"/>
  <c r="H84" i="1"/>
  <c r="G84" i="1"/>
  <c r="AE83" i="1"/>
  <c r="Z83" i="1"/>
  <c r="Y83" i="1"/>
  <c r="T83" i="1"/>
  <c r="H83" i="1"/>
  <c r="AE82" i="1"/>
  <c r="Z82" i="1"/>
  <c r="Y82" i="1"/>
  <c r="Y79" i="1" s="1"/>
  <c r="H82" i="1"/>
  <c r="G82" i="1"/>
  <c r="Z81" i="1"/>
  <c r="Y81" i="1"/>
  <c r="T81" i="1"/>
  <c r="H81" i="1"/>
  <c r="Z80" i="1"/>
  <c r="Z79" i="1" s="1"/>
  <c r="Y80" i="1"/>
  <c r="T80" i="1"/>
  <c r="H80" i="1"/>
  <c r="H79" i="1" s="1"/>
  <c r="AK79" i="1"/>
  <c r="AJ79" i="1"/>
  <c r="AI79" i="1"/>
  <c r="AH78" i="1"/>
  <c r="Z78" i="1"/>
  <c r="Z76" i="1" s="1"/>
  <c r="Y78" i="1"/>
  <c r="T78" i="1"/>
  <c r="R78" i="1"/>
  <c r="R76" i="1" s="1"/>
  <c r="R75" i="1" s="1"/>
  <c r="Q78" i="1"/>
  <c r="Q76" i="1" s="1"/>
  <c r="P78" i="1"/>
  <c r="O78" i="1" s="1"/>
  <c r="H78" i="1"/>
  <c r="Z77" i="1"/>
  <c r="Y77" i="1"/>
  <c r="T77" i="1"/>
  <c r="T76" i="1" s="1"/>
  <c r="R77" i="1"/>
  <c r="Q77" i="1"/>
  <c r="P77" i="1"/>
  <c r="O77" i="1" s="1"/>
  <c r="O76" i="1" s="1"/>
  <c r="H77" i="1"/>
  <c r="AF76" i="1"/>
  <c r="AE76" i="1"/>
  <c r="AD76" i="1"/>
  <c r="AD75" i="1" s="1"/>
  <c r="AD74" i="1" s="1"/>
  <c r="AC76" i="1"/>
  <c r="AB76" i="1"/>
  <c r="AA76" i="1"/>
  <c r="AA75" i="1" s="1"/>
  <c r="X76" i="1"/>
  <c r="X75" i="1" s="1"/>
  <c r="W76" i="1"/>
  <c r="W75" i="1" s="1"/>
  <c r="V76" i="1"/>
  <c r="V75" i="1" s="1"/>
  <c r="U76" i="1"/>
  <c r="S76" i="1"/>
  <c r="S75" i="1" s="1"/>
  <c r="N76" i="1"/>
  <c r="N75" i="1" s="1"/>
  <c r="M76" i="1"/>
  <c r="M75" i="1" s="1"/>
  <c r="L76" i="1"/>
  <c r="K76" i="1"/>
  <c r="K75" i="1" s="1"/>
  <c r="J76" i="1"/>
  <c r="J75" i="1" s="1"/>
  <c r="I76" i="1"/>
  <c r="I75" i="1" s="1"/>
  <c r="Z48" i="1"/>
  <c r="Y48" i="1"/>
  <c r="H48" i="1"/>
  <c r="H55" i="1"/>
  <c r="Z54" i="1"/>
  <c r="H54" i="1"/>
  <c r="Y53" i="1"/>
  <c r="H53" i="1"/>
  <c r="T47" i="1"/>
  <c r="R47" i="1"/>
  <c r="O47" i="1" s="1"/>
  <c r="H47" i="1"/>
  <c r="Y46" i="1"/>
  <c r="T46" i="1"/>
  <c r="R46" i="1"/>
  <c r="O46" i="1" s="1"/>
  <c r="H46" i="1"/>
  <c r="Z45" i="1"/>
  <c r="Y45" i="1"/>
  <c r="T45" i="1"/>
  <c r="R45" i="1"/>
  <c r="O45" i="1" s="1"/>
  <c r="H45" i="1"/>
  <c r="Z44" i="1"/>
  <c r="T44" i="1"/>
  <c r="R44" i="1"/>
  <c r="O44" i="1" s="1"/>
  <c r="H44" i="1"/>
  <c r="T43" i="1"/>
  <c r="R43" i="1"/>
  <c r="O43" i="1" s="1"/>
  <c r="H43" i="1"/>
  <c r="Y42" i="1"/>
  <c r="T42" i="1"/>
  <c r="R42" i="1"/>
  <c r="O42" i="1" s="1"/>
  <c r="H42" i="1"/>
  <c r="T41" i="1"/>
  <c r="AC41" i="1" s="1"/>
  <c r="Z41" i="1" s="1"/>
  <c r="F41" i="1"/>
  <c r="T40" i="1"/>
  <c r="AC40" i="1" s="1"/>
  <c r="Y40" i="1" s="1"/>
  <c r="H40" i="1"/>
  <c r="F40" i="1"/>
  <c r="T39" i="1"/>
  <c r="AC39" i="1"/>
  <c r="Y39" i="1" s="1"/>
  <c r="R39" i="1"/>
  <c r="O39" i="1" s="1"/>
  <c r="F39" i="1"/>
  <c r="Z52" i="1"/>
  <c r="T52" i="1"/>
  <c r="H52" i="1"/>
  <c r="F52" i="1"/>
  <c r="Z51" i="1"/>
  <c r="Y51" i="1"/>
  <c r="T51" i="1"/>
  <c r="R51" i="1"/>
  <c r="O51" i="1"/>
  <c r="F51" i="1"/>
  <c r="Y38" i="1"/>
  <c r="T38" i="1"/>
  <c r="R38" i="1"/>
  <c r="O38" i="1" s="1"/>
  <c r="H38" i="1"/>
  <c r="AE37" i="1"/>
  <c r="Z37" i="1"/>
  <c r="T37" i="1"/>
  <c r="R37" i="1"/>
  <c r="O37" i="1" s="1"/>
  <c r="H37" i="1"/>
  <c r="Z36" i="1"/>
  <c r="W36" i="1"/>
  <c r="T36" i="1" s="1"/>
  <c r="R36" i="1"/>
  <c r="O36" i="1" s="1"/>
  <c r="H36" i="1"/>
  <c r="C36" i="1"/>
  <c r="AF35" i="1"/>
  <c r="Z35" i="1"/>
  <c r="T35" i="1"/>
  <c r="K35" i="1"/>
  <c r="R35" i="1"/>
  <c r="O35" i="1" s="1"/>
  <c r="C35" i="1"/>
  <c r="AF34" i="1"/>
  <c r="Y34" i="1"/>
  <c r="Z34" i="1"/>
  <c r="T34" i="1"/>
  <c r="R34" i="1"/>
  <c r="O34" i="1" s="1"/>
  <c r="H34" i="1"/>
  <c r="C34" i="1"/>
  <c r="AF33" i="1"/>
  <c r="Z33" i="1"/>
  <c r="Y33" i="1"/>
  <c r="T33" i="1"/>
  <c r="O33" i="1"/>
  <c r="H33" i="1"/>
  <c r="C33" i="1"/>
  <c r="AF32" i="1"/>
  <c r="Z32" i="1"/>
  <c r="Y32" i="1"/>
  <c r="T32" i="1"/>
  <c r="R32" i="1"/>
  <c r="O32" i="1" s="1"/>
  <c r="H32" i="1"/>
  <c r="C32" i="1"/>
  <c r="Z49" i="1"/>
  <c r="T49" i="1"/>
  <c r="N49" i="1"/>
  <c r="M49" i="1"/>
  <c r="C49" i="1"/>
  <c r="Z31" i="1"/>
  <c r="Y31" i="1"/>
  <c r="T31" i="1"/>
  <c r="H31" i="1"/>
  <c r="AF30" i="1"/>
  <c r="Y30" i="1"/>
  <c r="T30" i="1"/>
  <c r="R30" i="1"/>
  <c r="O30" i="1" s="1"/>
  <c r="H30" i="1"/>
  <c r="C30" i="1"/>
  <c r="AK29" i="1"/>
  <c r="Y29" i="1"/>
  <c r="W29" i="1"/>
  <c r="W26" i="1" s="1"/>
  <c r="R29" i="1"/>
  <c r="O29" i="1" s="1"/>
  <c r="H29" i="1"/>
  <c r="C29" i="1"/>
  <c r="Z27" i="1"/>
  <c r="W27" i="1"/>
  <c r="T27" i="1" s="1"/>
  <c r="K27" i="1"/>
  <c r="R27" i="1" s="1"/>
  <c r="C27" i="1"/>
  <c r="AD26" i="1"/>
  <c r="AI25" i="1"/>
  <c r="AF25" i="1"/>
  <c r="AE25" i="1"/>
  <c r="AD25" i="1"/>
  <c r="AD11" i="1" s="1"/>
  <c r="T24" i="1"/>
  <c r="R24" i="1"/>
  <c r="O24" i="1" s="1"/>
  <c r="H24" i="1"/>
  <c r="V12" i="1"/>
  <c r="R23" i="1"/>
  <c r="O23" i="1" s="1"/>
  <c r="H23" i="1"/>
  <c r="Y22" i="1"/>
  <c r="T22" i="1"/>
  <c r="R22" i="1"/>
  <c r="O22" i="1"/>
  <c r="H22" i="1"/>
  <c r="Y21" i="1"/>
  <c r="T21" i="1"/>
  <c r="R21" i="1"/>
  <c r="O21" i="1" s="1"/>
  <c r="H21" i="1"/>
  <c r="T20" i="1"/>
  <c r="R20" i="1"/>
  <c r="O20" i="1" s="1"/>
  <c r="H20" i="1"/>
  <c r="AF14" i="1"/>
  <c r="AF12" i="1" s="1"/>
  <c r="Y14" i="1"/>
  <c r="T14" i="1"/>
  <c r="O14" i="1"/>
  <c r="H14" i="1"/>
  <c r="Z13" i="1"/>
  <c r="O13" i="1"/>
  <c r="H13" i="1"/>
  <c r="AI12" i="1"/>
  <c r="AE12" i="1"/>
  <c r="AB12" i="1"/>
  <c r="AB11" i="1" s="1"/>
  <c r="AB10" i="1" s="1"/>
  <c r="AA12" i="1"/>
  <c r="AA11" i="1" s="1"/>
  <c r="X12" i="1"/>
  <c r="W12" i="1"/>
  <c r="W11" i="1" s="1"/>
  <c r="U12" i="1"/>
  <c r="AK12" i="1" s="1"/>
  <c r="S12" i="1"/>
  <c r="Q12" i="1"/>
  <c r="Q11" i="1" s="1"/>
  <c r="P12" i="1"/>
  <c r="P11" i="1" s="1"/>
  <c r="N12" i="1"/>
  <c r="M12" i="1"/>
  <c r="L12" i="1"/>
  <c r="L11" i="1" s="1"/>
  <c r="K12" i="1"/>
  <c r="J12" i="1"/>
  <c r="J11" i="1"/>
  <c r="I12" i="1"/>
  <c r="Y92" i="1"/>
  <c r="I102" i="1"/>
  <c r="G14" i="2"/>
  <c r="L50" i="2"/>
  <c r="L49" i="2" s="1"/>
  <c r="M49" i="2"/>
  <c r="M18" i="2"/>
  <c r="M17" i="2" s="1"/>
  <c r="L38" i="2"/>
  <c r="L37" i="2"/>
  <c r="M37" i="2"/>
  <c r="M26" i="1"/>
  <c r="N26" i="1"/>
  <c r="N25" i="1" s="1"/>
  <c r="N11" i="1" s="1"/>
  <c r="Q92" i="1"/>
  <c r="AE79" i="1"/>
  <c r="AE75" i="1"/>
  <c r="AE74" i="1" s="1"/>
  <c r="AE10" i="1" s="1"/>
  <c r="N34" i="2"/>
  <c r="N33" i="2" s="1"/>
  <c r="O122" i="1"/>
  <c r="L47" i="2"/>
  <c r="M46" i="2"/>
  <c r="M34" i="2" s="1"/>
  <c r="M33" i="2" s="1"/>
  <c r="R34" i="2"/>
  <c r="R33" i="2" s="1"/>
  <c r="R11" i="2" s="1"/>
  <c r="S102" i="1"/>
  <c r="AF75" i="1"/>
  <c r="AF74" i="1" s="1"/>
  <c r="AF10" i="1" s="1"/>
  <c r="Q110" i="1"/>
  <c r="Q109" i="1" s="1"/>
  <c r="Q102" i="1" s="1"/>
  <c r="O34" i="2"/>
  <c r="O33" i="2" s="1"/>
  <c r="S34" i="2"/>
  <c r="S33" i="2" s="1"/>
  <c r="S11" i="2" s="1"/>
  <c r="L35" i="2"/>
  <c r="L34" i="2" s="1"/>
  <c r="L33" i="2" s="1"/>
  <c r="I16" i="3" s="1"/>
  <c r="I15" i="3" s="1"/>
  <c r="I14" i="3" s="1"/>
  <c r="H76" i="1"/>
  <c r="Y76" i="1"/>
  <c r="H110" i="1"/>
  <c r="H109" i="1" s="1"/>
  <c r="O113" i="1"/>
  <c r="Q103" i="1"/>
  <c r="Y115" i="1"/>
  <c r="O117" i="1"/>
  <c r="O111" i="1"/>
  <c r="O110" i="1" s="1"/>
  <c r="O109" i="1" s="1"/>
  <c r="N17" i="2"/>
  <c r="Q34" i="2"/>
  <c r="Q33" i="2" s="1"/>
  <c r="W25" i="1"/>
  <c r="H27" i="1"/>
  <c r="H35" i="1"/>
  <c r="P76" i="1"/>
  <c r="AB75" i="1"/>
  <c r="O85" i="1"/>
  <c r="O94" i="1"/>
  <c r="O106" i="1"/>
  <c r="O112" i="1"/>
  <c r="O121" i="1"/>
  <c r="O83" i="1"/>
  <c r="O84" i="1"/>
  <c r="O105" i="1"/>
  <c r="H39" i="1"/>
  <c r="R40" i="1"/>
  <c r="O40" i="1" s="1"/>
  <c r="Y27" i="1"/>
  <c r="Y44" i="1"/>
  <c r="Z53" i="1"/>
  <c r="Y54" i="1"/>
  <c r="Z12" i="1"/>
  <c r="Z30" i="1"/>
  <c r="Z38" i="1"/>
  <c r="Y41" i="1"/>
  <c r="L18" i="2"/>
  <c r="M35" i="2"/>
  <c r="R52" i="1"/>
  <c r="O52" i="1" s="1"/>
  <c r="H41" i="1"/>
  <c r="R41" i="1"/>
  <c r="O41" i="1" s="1"/>
  <c r="Z46" i="1"/>
  <c r="Y13" i="1"/>
  <c r="T23" i="1"/>
  <c r="Z29" i="1"/>
  <c r="Y49" i="1"/>
  <c r="Y35" i="1"/>
  <c r="Z47" i="1"/>
  <c r="Y47" i="1"/>
  <c r="O81" i="1"/>
  <c r="Y36" i="1"/>
  <c r="Y37" i="1"/>
  <c r="H51" i="1"/>
  <c r="Y52" i="1"/>
  <c r="Z39" i="1"/>
  <c r="Z42" i="1"/>
  <c r="Z55" i="1"/>
  <c r="Y55" i="1"/>
  <c r="O80" i="1"/>
  <c r="O79" i="1" s="1"/>
  <c r="R12" i="1"/>
  <c r="Z43" i="1"/>
  <c r="Y43" i="1"/>
  <c r="O82" i="1"/>
  <c r="S74" i="1"/>
  <c r="I74" i="1"/>
  <c r="O27" i="1"/>
  <c r="AC12" i="1"/>
  <c r="U111" i="1"/>
  <c r="U110" i="1" s="1"/>
  <c r="U109" i="1" s="1"/>
  <c r="Z111" i="1"/>
  <c r="U112" i="1"/>
  <c r="Z112" i="1"/>
  <c r="U113" i="1"/>
  <c r="Z113" i="1"/>
  <c r="AA103" i="1"/>
  <c r="U104" i="1"/>
  <c r="U103" i="1"/>
  <c r="Y104" i="1"/>
  <c r="Y103" i="1" s="1"/>
  <c r="Z104" i="1"/>
  <c r="Z103" i="1" s="1"/>
  <c r="T104" i="1"/>
  <c r="R49" i="1"/>
  <c r="O49" i="1" s="1"/>
  <c r="H49" i="1"/>
  <c r="K26" i="1"/>
  <c r="K25" i="1"/>
  <c r="K11" i="1" s="1"/>
  <c r="T92" i="1" l="1"/>
  <c r="O11" i="2"/>
  <c r="R115" i="1"/>
  <c r="O118" i="1"/>
  <c r="T103" i="1"/>
  <c r="T112" i="1"/>
  <c r="H118" i="1"/>
  <c r="H115" i="1" s="1"/>
  <c r="S18" i="2"/>
  <c r="S17" i="2" s="1"/>
  <c r="S13" i="2" s="1"/>
  <c r="O119" i="1"/>
  <c r="L75" i="1"/>
  <c r="AA115" i="1"/>
  <c r="J13" i="2"/>
  <c r="J12" i="2" s="1"/>
  <c r="J11" i="2" s="1"/>
  <c r="K20" i="2"/>
  <c r="K12" i="2" s="1"/>
  <c r="K11" i="2" s="1"/>
  <c r="N20" i="2"/>
  <c r="Y65" i="1"/>
  <c r="G123" i="1"/>
  <c r="U92" i="1"/>
  <c r="Z99" i="1"/>
  <c r="Z75" i="1" s="1"/>
  <c r="H99" i="1"/>
  <c r="H75" i="1" s="1"/>
  <c r="H74" i="1" s="1"/>
  <c r="O103" i="1"/>
  <c r="AA110" i="1"/>
  <c r="AA109" i="1" s="1"/>
  <c r="K115" i="1"/>
  <c r="K102" i="1" s="1"/>
  <c r="K74" i="1" s="1"/>
  <c r="K10" i="1" s="1"/>
  <c r="Z40" i="1"/>
  <c r="M14" i="2"/>
  <c r="M13" i="2" s="1"/>
  <c r="R110" i="1"/>
  <c r="R109" i="1" s="1"/>
  <c r="R102" i="1" s="1"/>
  <c r="R74" i="1" s="1"/>
  <c r="R103" i="1"/>
  <c r="P103" i="1"/>
  <c r="P102" i="1" s="1"/>
  <c r="O120" i="1"/>
  <c r="X11" i="1"/>
  <c r="X10" i="1" s="1"/>
  <c r="U75" i="1"/>
  <c r="H26" i="1"/>
  <c r="H25" i="1" s="1"/>
  <c r="N13" i="2"/>
  <c r="N12" i="2" s="1"/>
  <c r="N11" i="2" s="1"/>
  <c r="AC26" i="1"/>
  <c r="AC25" i="1" s="1"/>
  <c r="AC11" i="1" s="1"/>
  <c r="AC10" i="1" s="1"/>
  <c r="S11" i="1"/>
  <c r="S10" i="1" s="1"/>
  <c r="W102" i="1"/>
  <c r="W74" i="1" s="1"/>
  <c r="W10" i="1" s="1"/>
  <c r="P13" i="2"/>
  <c r="P12" i="2" s="1"/>
  <c r="P11" i="2" s="1"/>
  <c r="G22" i="2"/>
  <c r="G21" i="2" s="1"/>
  <c r="G20" i="2" s="1"/>
  <c r="Z123" i="1"/>
  <c r="AA123" i="1"/>
  <c r="Y114" i="1"/>
  <c r="Y110" i="1" s="1"/>
  <c r="Y109" i="1" s="1"/>
  <c r="Y102" i="1" s="1"/>
  <c r="AM93" i="1"/>
  <c r="M22" i="2"/>
  <c r="M21" i="2" s="1"/>
  <c r="L17" i="2"/>
  <c r="L13" i="2" s="1"/>
  <c r="O115" i="1"/>
  <c r="O92" i="1"/>
  <c r="O75" i="1" s="1"/>
  <c r="P75" i="1"/>
  <c r="H102" i="1"/>
  <c r="Y75" i="1"/>
  <c r="H16" i="3" s="1"/>
  <c r="Q75" i="1"/>
  <c r="Q74" i="1" s="1"/>
  <c r="Q10" i="1" s="1"/>
  <c r="N10" i="1"/>
  <c r="G13" i="2"/>
  <c r="G12" i="2" s="1"/>
  <c r="G11" i="2" s="1"/>
  <c r="V11" i="1"/>
  <c r="R26" i="1"/>
  <c r="R25" i="1" s="1"/>
  <c r="Z110" i="1"/>
  <c r="Z109" i="1" s="1"/>
  <c r="O26" i="1"/>
  <c r="O25" i="1" s="1"/>
  <c r="Z26" i="1"/>
  <c r="Z25" i="1" s="1"/>
  <c r="Z11" i="1" s="1"/>
  <c r="Y12" i="1"/>
  <c r="H12" i="1"/>
  <c r="T82" i="1"/>
  <c r="T79" i="1" s="1"/>
  <c r="Z121" i="1"/>
  <c r="Z115" i="1" s="1"/>
  <c r="M65" i="1"/>
  <c r="M25" i="1" s="1"/>
  <c r="M11" i="1" s="1"/>
  <c r="T99" i="1"/>
  <c r="F49" i="2"/>
  <c r="I8" i="3"/>
  <c r="O102" i="1"/>
  <c r="V10" i="1"/>
  <c r="U102" i="1"/>
  <c r="U74" i="1" s="1"/>
  <c r="R11" i="1"/>
  <c r="R10" i="1" s="1"/>
  <c r="H8" i="3"/>
  <c r="T111" i="1"/>
  <c r="T110" i="1" s="1"/>
  <c r="T109" i="1" s="1"/>
  <c r="T102" i="1" s="1"/>
  <c r="G7" i="3"/>
  <c r="L30" i="2"/>
  <c r="I13" i="3" s="1"/>
  <c r="F13" i="3" s="1"/>
  <c r="Y26" i="1"/>
  <c r="Y25" i="1" s="1"/>
  <c r="H10" i="3" s="1"/>
  <c r="T75" i="1"/>
  <c r="L123" i="1"/>
  <c r="L102" i="1" s="1"/>
  <c r="L74" i="1" s="1"/>
  <c r="L10" i="1" s="1"/>
  <c r="O12" i="1"/>
  <c r="T29" i="1"/>
  <c r="T26" i="1" s="1"/>
  <c r="T25" i="1" s="1"/>
  <c r="T11" i="1" s="1"/>
  <c r="Q12" i="2"/>
  <c r="Q11" i="2" s="1"/>
  <c r="M123" i="1"/>
  <c r="M102" i="1" s="1"/>
  <c r="M74" i="1" s="1"/>
  <c r="I26" i="1"/>
  <c r="I25" i="1" s="1"/>
  <c r="I11" i="1" s="1"/>
  <c r="I10" i="1" s="1"/>
  <c r="M30" i="2"/>
  <c r="M20" i="2" s="1"/>
  <c r="M12" i="2" s="1"/>
  <c r="M11" i="2" s="1"/>
  <c r="L23" i="2"/>
  <c r="L22" i="2" s="1"/>
  <c r="U26" i="1"/>
  <c r="U25" i="1" s="1"/>
  <c r="H18" i="3" l="1"/>
  <c r="Y74" i="1"/>
  <c r="Z102" i="1"/>
  <c r="Z74" i="1" s="1"/>
  <c r="Z10" i="1" s="1"/>
  <c r="O11" i="1"/>
  <c r="P74" i="1"/>
  <c r="M10" i="1"/>
  <c r="AA102" i="1"/>
  <c r="AA74" i="1" s="1"/>
  <c r="AA10" i="1" s="1"/>
  <c r="H11" i="1"/>
  <c r="H10" i="1" s="1"/>
  <c r="AK25" i="1"/>
  <c r="U11" i="1"/>
  <c r="U10" i="1" s="1"/>
  <c r="H9" i="3"/>
  <c r="Y11" i="1"/>
  <c r="Y10" i="1" s="1"/>
  <c r="F16" i="3"/>
  <c r="K16" i="3" s="1"/>
  <c r="H15" i="3"/>
  <c r="I10" i="3"/>
  <c r="I9" i="3" s="1"/>
  <c r="I7" i="3" s="1"/>
  <c r="L21" i="2"/>
  <c r="L20" i="2" s="1"/>
  <c r="L12" i="2" s="1"/>
  <c r="L11" i="2" s="1"/>
  <c r="F8" i="3"/>
  <c r="T74" i="1"/>
  <c r="T10" i="1" s="1"/>
  <c r="O74" i="1" l="1"/>
  <c r="P10" i="1"/>
  <c r="O10" i="1"/>
  <c r="H17" i="3"/>
  <c r="F17" i="3" s="1"/>
  <c r="F18" i="3"/>
  <c r="F10" i="3"/>
  <c r="D10" i="3" s="1"/>
  <c r="D9" i="3" s="1"/>
  <c r="D7" i="3" s="1"/>
  <c r="F15" i="3"/>
  <c r="F9" i="3"/>
  <c r="H14" i="3" l="1"/>
  <c r="F14" i="3" s="1"/>
  <c r="F7" i="3" s="1"/>
  <c r="H7" i="3"/>
</calcChain>
</file>

<file path=xl/sharedStrings.xml><?xml version="1.0" encoding="utf-8"?>
<sst xmlns="http://schemas.openxmlformats.org/spreadsheetml/2006/main" count="652" uniqueCount="329">
  <si>
    <t>Đơn vị: Triệu đồng</t>
  </si>
  <si>
    <t>STT</t>
  </si>
  <si>
    <t>Danh mục dự án</t>
  </si>
  <si>
    <t>Địa điểm xây dựng</t>
  </si>
  <si>
    <t>Năng lực thiết kế</t>
  </si>
  <si>
    <t>Thời gian KC - HT</t>
  </si>
  <si>
    <t>Quyết định đầu tư</t>
  </si>
  <si>
    <t>Quyết định quyết toán</t>
  </si>
  <si>
    <t>Luỹ kế vốn bố trí đến 31/12/2024</t>
  </si>
  <si>
    <t>Tổng cộng (Tất cả các nguồn vốn)</t>
  </si>
  <si>
    <t>Kế hoạch năm 2025</t>
  </si>
  <si>
    <t>Giá trị giải ngân đến thời điểm 08/3/2022</t>
  </si>
  <si>
    <t>Giá trị giải ngân ước đến 31/3/2022</t>
  </si>
  <si>
    <t>Chủ đầu tư</t>
  </si>
  <si>
    <t xml:space="preserve">Ghi chú </t>
  </si>
  <si>
    <t>Số QĐ, ngày tháng năm ban hành</t>
  </si>
  <si>
    <t>TMĐT</t>
  </si>
  <si>
    <t>Giá trị quyết toán</t>
  </si>
  <si>
    <t>Tổng cộng vốn NSNN</t>
  </si>
  <si>
    <t>Trong đó</t>
  </si>
  <si>
    <t>Vốn huy động nhân dân và nguồn vốn hợp pháp khác</t>
  </si>
  <si>
    <t>Tổng số tất cả các nguồn vốn</t>
  </si>
  <si>
    <t>Trong đó:</t>
  </si>
  <si>
    <t>NSTW</t>
  </si>
  <si>
    <t>NST</t>
  </si>
  <si>
    <t>NSH</t>
  </si>
  <si>
    <t>TỔNG CỘNG (A+B+C)</t>
  </si>
  <si>
    <t>A</t>
  </si>
  <si>
    <t>Vốn Ngân sách địa phương</t>
  </si>
  <si>
    <t>I</t>
  </si>
  <si>
    <t>Vốn cân đối ngân sách địa phương theo Nghị quyết 16</t>
  </si>
  <si>
    <t>Đường GTNT Co Loi - Thán Dìu, xã Mẫu Sơn và xã Công Sơn, huyện Cao Lộc</t>
  </si>
  <si>
    <t>xã Mẫu Sơn, Công Sơn</t>
  </si>
  <si>
    <t>GTNT 7km</t>
  </si>
  <si>
    <t>2020</t>
  </si>
  <si>
    <t>3599/QĐ-UBND ngày 29/10/2019</t>
  </si>
  <si>
    <t>Xây dựng trường MN xã Tân Liên, huyện Cao Lộc</t>
  </si>
  <si>
    <t>xã Tân Liên</t>
  </si>
  <si>
    <t>Dân dụng cấp III</t>
  </si>
  <si>
    <t>3644/QĐ-UBND ngày 30/10/2019</t>
  </si>
  <si>
    <t>Đường Bản Cưởm - Bản Roọc xã Thạch Đạn, huyện Cao Lộc</t>
  </si>
  <si>
    <t>xã Thạch Đạn</t>
  </si>
  <si>
    <t>GTNT</t>
  </si>
  <si>
    <t>Bổ sung một số hạng mục trường THCS TT Đồng Đăng</t>
  </si>
  <si>
    <t>TT Đồng Đăng</t>
  </si>
  <si>
    <t>Đường Chục Pình - Khau Khe, xã Bình Trung năm 2023</t>
  </si>
  <si>
    <t>xã Bình Trung</t>
  </si>
  <si>
    <t>xã Bình Trung</t>
  </si>
  <si>
    <t>GTNT 1,5km</t>
  </si>
  <si>
    <t>Trường MN Ba Sơn, xã Xuất Lễ huyện Cao Lộc</t>
  </si>
  <si>
    <t>xã Xuất Lễ</t>
  </si>
  <si>
    <t>2024</t>
  </si>
  <si>
    <t>Đường Chục Pình - Khau Khe, xã Bình Trung năm 2024</t>
  </si>
  <si>
    <t>II</t>
  </si>
  <si>
    <t>Vốn thu sử dụng đất</t>
  </si>
  <si>
    <t>a</t>
  </si>
  <si>
    <t>Phân bổ cho dự án</t>
  </si>
  <si>
    <t>Cải tạo, nâng cấp đường ĐH 21 Bản Ngõa, xã Xuất Lễ, huyện Cao Lộc</t>
  </si>
  <si>
    <t>GTNT,  5km</t>
  </si>
  <si>
    <t>2021</t>
  </si>
  <si>
    <t xml:space="preserve">567/QĐ-UBND ngày 03/2/2021 </t>
  </si>
  <si>
    <t>Xây dựng khuôn viên khu ao thị trấn Cao Lộc, huyện Cao Lộc</t>
  </si>
  <si>
    <t>TT Cao Lộc</t>
  </si>
  <si>
    <t>Công trình công cộng</t>
  </si>
  <si>
    <t>1703/QĐ-UBND ngày 17/5/2021</t>
  </si>
  <si>
    <t>Cải tạo, sửa chữa khuôn viên cây xanh N16 (giáp QL1), thị trấn Cao Lộc, huyện Cao Lộc</t>
  </si>
  <si>
    <t>QĐ:4383/QĐ-UBND ngày 22/9/2021</t>
  </si>
  <si>
    <t>Trường Tiểu học Thạch Đạn. Hạng mục phòng học văn hóa</t>
  </si>
  <si>
    <t xml:space="preserve">1219/QĐ-UBND ngày 06/4/2021 </t>
  </si>
  <si>
    <t>BQLDA ĐTXD</t>
  </si>
  <si>
    <t>San ủi mặt bằng trường MN xã Cao Lâu, huyện cao Lộc thuộc dự án (Mở rộng Trường Mầm non xã Cao Lâu (trường chính) tại thôn Bản Đon)</t>
  </si>
  <si>
    <t>xã Cao Lâu</t>
  </si>
  <si>
    <t>Hạ tầng kỹ thuật</t>
  </si>
  <si>
    <t>1675/QĐ-UBND ngày 19/5/2022</t>
  </si>
  <si>
    <t>Xây dựng Trụ sở Đội Trật tự Đô thị huyện Cao Lộc</t>
  </si>
  <si>
    <t>dân dụng cấp III</t>
  </si>
  <si>
    <t>2022</t>
  </si>
  <si>
    <t>Trường TH TT Đồng Đăng, huyện Cao Lộc</t>
  </si>
  <si>
    <t>Đường điện xã Công Sơn, huyện Cao Lộc</t>
  </si>
  <si>
    <t>xã Công Sơn</t>
  </si>
  <si>
    <t>Đường điện 4km</t>
  </si>
  <si>
    <t>Xây dựng trụ sở làm việc UBND thị trấn Cao Lộc, huyện Cao Lộc</t>
  </si>
  <si>
    <t>Dân dụng Cấp III</t>
  </si>
  <si>
    <t>Cải tạo, sửa chữa phòng họp:Ban thường vụ Huyện uỷ, Ban Chấp hành Đảng bộ và Nhà đa năng Huyện uỷ huyện Cao Lộc</t>
  </si>
  <si>
    <t>Trạm biến áp Điện thôn Hợp Tân, xã Gia Cát, huyện Cao Lộc</t>
  </si>
  <si>
    <t>xã Gia Cát</t>
  </si>
  <si>
    <t>Công trình điện</t>
  </si>
  <si>
    <t>2023</t>
  </si>
  <si>
    <t>Ngầm tràn Nà Pinh bắc qua sông Kỳ Cùng nối 02 xã Tân Liên và xã Gia Cát huyện Cao Lộc</t>
  </si>
  <si>
    <t>xã Tân Liên Gia Cát</t>
  </si>
  <si>
    <t>GT cầu</t>
  </si>
  <si>
    <t>Xây dựng trường Tiểu học &amp; THCS, xã Bảo Lâm, huyện Cao Lộc (giai đoạn 2)</t>
  </si>
  <si>
    <t>xã Bảo Lâm</t>
  </si>
  <si>
    <t>Đường Pò Nhùng -Khau Khe, xã Bảo Lâm, huyện Cao Lộc(giai đoạn 2)</t>
  </si>
  <si>
    <t>San lấp và giải phóng mặt bằng Trụ sở Công an xã Thụy Hùng, huyện Cao Lộc</t>
  </si>
  <si>
    <t>xã Thụy Hùng</t>
  </si>
  <si>
    <t>San lấp và giải phóng mặt bằng Trụ sở Công an xã Tân Thành, huyện Cao Lộc</t>
  </si>
  <si>
    <t>xã Tân Thành</t>
  </si>
  <si>
    <t>San lấp và giải phóng mặt bằng Trụ sở Công an xã Bình Trung, huyện Cao Lộc</t>
  </si>
  <si>
    <t>Nhà đa năng thị trấn Đồng Đăng</t>
  </si>
  <si>
    <t>2017</t>
  </si>
  <si>
    <t>Sửa chữa hư hỏng cục bộ nền, mặt đường đoạn Km0 - Km1+500, Km10+100 - Km11+200, Km25 - Km27+600, ĐH.28 (Cao Lộc - Ba Sơn)</t>
  </si>
  <si>
    <t>Sửa chữa hư hỏng cục bộ nền đường, mặt đường vầ hệ thống thoát nước đoạn Km0+00 - Km2+600, đường tỉnh ĐT.234</t>
  </si>
  <si>
    <t xml:space="preserve">xã Hợp Thành </t>
  </si>
  <si>
    <t>Sửa chữa hư hỏng cục bộ nền đường, mặt đường và công trình thoát nước đoạn Km0 - Km2 ĐH 24 (Cao Lộc - Lộc Yên - Đông Nọi) huyện Cao Lộc</t>
  </si>
  <si>
    <t>Sửa chữa nền mặt đường và hệ thống thoát nước đoạn Km0-Km8+500 đường ĐH.29 (Khánh Khê - Khuổi Mạ)</t>
  </si>
  <si>
    <t>Xây dựng hạ tầng khu dân cư Vườn cây ăn quả Bác Hồ, khối 5, thị trấn Cao Lộc, huyện Cao Lộc</t>
  </si>
  <si>
    <t>Hạ tầng kỹ thuật</t>
  </si>
  <si>
    <t>2023-2025</t>
  </si>
  <si>
    <t>Bổ sung một số hạng mục trường THCS xã Tân Liên, huyện Cao Lộc</t>
  </si>
  <si>
    <t>Bổ sung một số hạng mục phụ trợ Trụ sở các cơ quan UBND huyện Cao Lộc</t>
  </si>
  <si>
    <t>TT Cao Lộc</t>
  </si>
  <si>
    <t>xã Xuân Long</t>
  </si>
  <si>
    <t>B</t>
  </si>
  <si>
    <t>Chương trình Mục tiêu quốc gia</t>
  </si>
  <si>
    <t>Chương trình Mục tiêu quốc gia phát triển kinh tế xã hội vùng đồng bào dân tộc thiểu số và miền núi</t>
  </si>
  <si>
    <t>Dự án 1</t>
  </si>
  <si>
    <t>Cấp nước sinh hoạt tập trung xã Công Sơn, huyện Cao Lộc</t>
  </si>
  <si>
    <t>Cấp nước sinh hoạt tập trung xã Thạch Đạn, huyện Cao Lộc</t>
  </si>
  <si>
    <t>Dự án 4</t>
  </si>
  <si>
    <t>xã Thanh Lòa</t>
  </si>
  <si>
    <t>GTNT, 3km</t>
  </si>
  <si>
    <t>xã Hòa Cư</t>
  </si>
  <si>
    <t>GTNT, 2,5km</t>
  </si>
  <si>
    <t>xã Lộc Yên</t>
  </si>
  <si>
    <t>GTNT, 1,2km</t>
  </si>
  <si>
    <t>xã Mẫu Sơn</t>
  </si>
  <si>
    <t>GTNT 3km</t>
  </si>
  <si>
    <t>xã Phú Xá</t>
  </si>
  <si>
    <t xml:space="preserve">Đường Còn Trang, xã Phú Xá, huyện Cao Lộc </t>
  </si>
  <si>
    <t>Xã Phú Xá</t>
  </si>
  <si>
    <t>GTNT, 1,5km</t>
  </si>
  <si>
    <t>Đường Kéo Cặp - Pàn Cù, xã Hòa Cư, huyện Cao Lộc năm 2021</t>
  </si>
  <si>
    <t>2021-2022</t>
  </si>
  <si>
    <t>Đường Kéo Cặp - Pàn Cù, xã Hòa Cư, huyện Cao Lộc năm 2023</t>
  </si>
  <si>
    <t>GTNT 3,3km</t>
  </si>
  <si>
    <t>Đường Co loi - Ngàn pặc, xã Mẫu Sơn (ĐH 22) huyện Cao Lộc</t>
  </si>
  <si>
    <t>1090/QĐ-UBND ngày 05/042023</t>
  </si>
  <si>
    <t>GTNT 2km</t>
  </si>
  <si>
    <t>Đường Pò Phấy- Nà Thâm - Sông Danh, xã Cao Lâu,  huyện Cao Lộc</t>
  </si>
  <si>
    <t>Bổ sung một số hạng mục Trường TH&amp;THCS xã Hòa Cư năm 2023, huyện Cao Lộc</t>
  </si>
  <si>
    <t>xã Hòa Cư</t>
  </si>
  <si>
    <t>Mương Khau Vàng, xã Mẫu Sơn, huyện Cao Lộc</t>
  </si>
  <si>
    <t xml:space="preserve">Thủy lợi </t>
  </si>
  <si>
    <t>Đường Kéo Lượt - Tin Pất, xã Cao Lâu, huyện Cao Lộc</t>
  </si>
  <si>
    <t>Đường Co Loi - Khuổi Phiêng - Khuổi Đeng xã Mẫu Sơn (Km3+00 ĐH 22) , huyện Cao Lộc năm 2024</t>
  </si>
  <si>
    <t>Đường Bó Lìu, xã Phú Xá, huyện Cao Lộc</t>
  </si>
  <si>
    <t>Đường Nà Sâu, xã Xuân Long, huyện Cao Lộc</t>
  </si>
  <si>
    <t>Đường Co Cam - Bản Lành, xã Hòa Cư, huyện Cao Lộc</t>
  </si>
  <si>
    <t>GTNT, 3.3km</t>
  </si>
  <si>
    <t>Dự án 5</t>
  </si>
  <si>
    <t>Trường PTDTBT TH&amp; THCS xã Mẫu Sơn, huyện Cao Lộc. Hạng mục phòng học và bếp ăn</t>
  </si>
  <si>
    <t>Trường TH &amp; THCS xã Hòa Cư, huyện Cao Lộc</t>
  </si>
  <si>
    <t>Trường PTDTBT TH&amp; THCS xã Lộc Yên, huyện Cao Lộc</t>
  </si>
  <si>
    <t>Trường PTDTBT TH&amp; THCS xã Thanh Lòa, huyện Cao Lộc</t>
  </si>
  <si>
    <t>Trường Tiểu học xã Cao Lâu, huyện Cao Lộc</t>
  </si>
  <si>
    <t>Trường Tiểu học xã Thạch Đạn, huyện Cao Lộc. Hạng mục phòng học, phòng giáo viên, khu phụ trợ</t>
  </si>
  <si>
    <t>Dự án 6</t>
  </si>
  <si>
    <t>Chương trình Mục tiêu quốc gia xây dựng nông thôn mới</t>
  </si>
  <si>
    <t>Xã về đích năm 2022 (Thụy Hùng)</t>
  </si>
  <si>
    <t>Đường Nà Lại, xã Thụy Hùng,  huyện Cao Lộc</t>
  </si>
  <si>
    <t xml:space="preserve">xã Thụy Hùng </t>
  </si>
  <si>
    <t>GTNT1,3km</t>
  </si>
  <si>
    <t>Đường Còn Toòng, xã Thụy Hùng,  huyện Cao Lộc</t>
  </si>
  <si>
    <t>GTNT, 1km</t>
  </si>
  <si>
    <t>Đường Nà Pàn - Khuổi Khe, xã Thụy Hùng,  huyện Cao Lộc</t>
  </si>
  <si>
    <t>GTNT  2km</t>
  </si>
  <si>
    <t>Đường Lũng Coọng Nà Pàn, xã Thụy Hùng,  huyện Cao Lộc</t>
  </si>
  <si>
    <t>Bổ sung một số hạng mục Trường MN xã Thụy Hùng, huyện Cao Lộc</t>
  </si>
  <si>
    <t>b</t>
  </si>
  <si>
    <t>Xã phấn đấu nông thôn mới nâng cao năm 2022</t>
  </si>
  <si>
    <t>Xã Gia Cát</t>
  </si>
  <si>
    <t>Bổ sung một số hạng mục trường Mầm non xã Gia Cát, huyện Cao Lộc</t>
  </si>
  <si>
    <t>Bổ sung một số hạng mục trường THCS xã Gia Cát, huyện Cao Lộc</t>
  </si>
  <si>
    <t>3</t>
  </si>
  <si>
    <t>Cải tạo, sửa chữa chợ Gia Cát, xã Gia Cát, huyện Cao Lộc</t>
  </si>
  <si>
    <t>363/QĐ-UBND ngày 14/02/2023</t>
  </si>
  <si>
    <t>Xây dựng Bổ sung một số hạng mục trường Mầm non xã Gia Cát, huyện Cao Lộc (Giai đoạn 2)</t>
  </si>
  <si>
    <t>c</t>
  </si>
  <si>
    <t>d</t>
  </si>
  <si>
    <t>1</t>
  </si>
  <si>
    <t>Đường Nà Pàn - Khuổi Tao, xã Bảo Lâm, huyện Cao Lộc</t>
  </si>
  <si>
    <t>GTNT 1,3km</t>
  </si>
  <si>
    <t>2</t>
  </si>
  <si>
    <t xml:space="preserve">Đường Pò Nhùng - Khau Khẻ, xã Bảo Lâm, huyện Cao Lộc </t>
  </si>
  <si>
    <t>GTNT 4km</t>
  </si>
  <si>
    <t>Đường Còn Háng - Giả Mộc, xã Bảo Lâm, huyện Cao Lộc</t>
  </si>
  <si>
    <t>GTNT 2,6km</t>
  </si>
  <si>
    <t>4</t>
  </si>
  <si>
    <t xml:space="preserve">Đường Co Luồng - Nà Hé, xã Bảo Lâm, huyện Cao Lộc </t>
  </si>
  <si>
    <t>GTNT 1,8km</t>
  </si>
  <si>
    <t>5</t>
  </si>
  <si>
    <t>6</t>
  </si>
  <si>
    <t>Xây dựng trường mầm non xã Bảo Lâm. Hạng mục 02 phòng học văn hóa , 03 phòng hành chính phụ trợ</t>
  </si>
  <si>
    <t>7</t>
  </si>
  <si>
    <t>Xây dựng trường Tiểu học &amp; THCS xã Bảo Lâm, huyện Cao Lộc</t>
  </si>
  <si>
    <t>Xây dựng Nhà văn hóa xã Bảo Lâm, huyện Cao Lộc</t>
  </si>
  <si>
    <t>TT</t>
  </si>
  <si>
    <t>Năng lực thiết kế/Quy mô</t>
  </si>
  <si>
    <t>Giá trị giải ngân</t>
  </si>
  <si>
    <t>Nợ KL tính đến 2020</t>
  </si>
  <si>
    <t>Vốn Ngân sách trung ương thực hiện CTMTQG</t>
  </si>
  <si>
    <t>TỔNG SỐ</t>
  </si>
  <si>
    <t>Vốn Ngân sách địa phương</t>
  </si>
  <si>
    <t>Vốn cân đối ngân sách địa phương theo Nghị quyết 16 của  HĐND  tỉnh</t>
  </si>
  <si>
    <t>Dự án khởi công mới</t>
  </si>
  <si>
    <t>Đường Nà Ca - Bản Tàn, xã Xuân Long</t>
  </si>
  <si>
    <t>2025</t>
  </si>
  <si>
    <t>Đường từ QL 1B - Nà Hốc, xã Bình Trung</t>
  </si>
  <si>
    <t>Dự án hỗ trợ xi măng làm GTNT và thủy lợi nhỏ</t>
  </si>
  <si>
    <t>Hỗ trợ Xi măng làm GTNT</t>
  </si>
  <si>
    <t>các xã, TT</t>
  </si>
  <si>
    <t>Khoảng 2600 tấn</t>
  </si>
  <si>
    <t>Hỗ trợ Xi măng làm thủy lợi nhỏ</t>
  </si>
  <si>
    <t>Khoảng 285 tấn</t>
  </si>
  <si>
    <t>Vốn ngân sách huyện (thu từ sử dụng đất)</t>
  </si>
  <si>
    <t xml:space="preserve">Phân bổ cho dự án </t>
  </si>
  <si>
    <t>*</t>
  </si>
  <si>
    <t>Công trình khởi công mới</t>
  </si>
  <si>
    <t>Phòng làm việc 5 đoàn thể xã Hải Yến, huyện Cao Lộc</t>
  </si>
  <si>
    <t xml:space="preserve"> xã Hải Yến</t>
  </si>
  <si>
    <t>Xây dựng nhà văn hóa sân thể thao xã Phú Xá</t>
  </si>
  <si>
    <t>Xây dựng nhà văn hóa sân thể thao xã Hòa Cư</t>
  </si>
  <si>
    <t>Xã Hòa Cư</t>
  </si>
  <si>
    <t>Bổ sung một số hạng mục trường Mầm non xã Hải Yến, huyện Cao Lộc</t>
  </si>
  <si>
    <t>Bổ sung một số hạng mục nhà văn hóa xã Hải Yến, huyện Cao Lộc</t>
  </si>
  <si>
    <t>Trích 10% Qũy phát triển đất tỉnh</t>
  </si>
  <si>
    <t xml:space="preserve">Trích 10% chi công tác đo đạc, đăng ký đất đai, cấp giấy CN QSDĐ, xây dựng cơ sở dữ liệu đất đai và đăng ký biến động, chỉnh lý hồ sơ địa chínhtỉnh </t>
  </si>
  <si>
    <t>Giải phóng mặt bằng Trụ sở Công an xã</t>
  </si>
  <si>
    <t>Giải phóng mặt bằng Trụ sở  Công an Xã Hòa Cư, huyện Cao Lộc</t>
  </si>
  <si>
    <t>GPMB</t>
  </si>
  <si>
    <t>Giải phóng mặt bằng Trụ sở  Công an Xã Gia Cát, huyện Cao Lộc</t>
  </si>
  <si>
    <t>Giải phóng mặt bằng Trụ sở  Công an Xã Lộc Yên, huyện Cao Lộc</t>
  </si>
  <si>
    <t>Giải phóng mặt bằng Trụ sở  Công an Xã Thạch Đạn, huyện Cao Lộc</t>
  </si>
  <si>
    <t>Giải phóng mặt bằng Trụ sở  Công an Xã Hải Yến, huyện Cao Lộc</t>
  </si>
  <si>
    <t>xã Hải Yến</t>
  </si>
  <si>
    <t>Giải phóng mặt bằng Trụ sở  Công an Xã Hồng Phong, huyện Cao Lộc</t>
  </si>
  <si>
    <t xml:space="preserve">xã Hồng Phong </t>
  </si>
  <si>
    <t>Giải phóng mặt bằng Trụ sở  Công an Xã Tân Liên, huyện Cao Lộc</t>
  </si>
  <si>
    <t>Giải phóng mặt bằng Trụ sở  Công an Xã Yên Trạch, huyện Cao Lộc</t>
  </si>
  <si>
    <t>xã Yên Trạch</t>
  </si>
  <si>
    <t xml:space="preserve">Vốn Chương trình MTQG </t>
  </si>
  <si>
    <t>Chương trình MTQG Phát triển KTXH vùng đồng bào dân tộc thiểu số và miền núi</t>
  </si>
  <si>
    <t>Hỗ trợ nhà ở</t>
  </si>
  <si>
    <t>địa bàn các xã ĐBKK</t>
  </si>
  <si>
    <t>Đường Bản Cằm, xã Hòa Cư, huyện Cao Lộc</t>
  </si>
  <si>
    <t>Đường BT Khuổi Tào - Khuổi Tầm, xã Công Sơn huyện Cao Lộc</t>
  </si>
  <si>
    <t>GTNT, 3,5km</t>
  </si>
  <si>
    <t>Đường Phai Đán, xã Bình Trung, huyện Cao Lộc</t>
  </si>
  <si>
    <t>GTNT, 1,1km</t>
  </si>
  <si>
    <t>Đường Nà Ca - Nà Sâu, xã Xuân Long, huyện Cao Lộc</t>
  </si>
  <si>
    <t>GTNT, 0,5km</t>
  </si>
  <si>
    <t xml:space="preserve">Mở đường Co Loi - Khuổi Kè,  xã Mẫu Sơn huyện Cao Lộc </t>
  </si>
  <si>
    <t>Đường tuần tra biên giới (xã Thanh Lòa)</t>
  </si>
  <si>
    <t>GTNT, 1,6km</t>
  </si>
  <si>
    <t>Mở rộng đường giao thông Ngàn Pặc - Lũng Vài, xã Công Sơn huyện Cao Lộc</t>
  </si>
  <si>
    <t>Trường mầm non xã Hòa Cư, huyện Cao Lộc</t>
  </si>
  <si>
    <t>Trường PTDTBT THCS xã Xuân Long, huyện Cao Lộc</t>
  </si>
  <si>
    <t>Trường PTDTBT TH&amp; THCS xã Phú Xá</t>
  </si>
  <si>
    <t xml:space="preserve"> Xây dựng Nhà văn hóa thôn Long Quế, xã Xuân Long, huyện Cao Lộc</t>
  </si>
  <si>
    <t>Nhà văn hóa thôn An Tri, xã Bình Trung, huyện Cao Lộc</t>
  </si>
  <si>
    <t>Chương trình Mục tiêu quốc gia xây dựng Nông thôn mới</t>
  </si>
  <si>
    <t>Đường Bản mới Co Sâu - Mốc biên giới 1186, xã Cao Lâu,  huyện Cao Lộc</t>
  </si>
  <si>
    <t>Đường Tồng Phiêng (Pò Nhùng) - Kéo Pheo, xã Cao Lâu, huyện Cao Lộc</t>
  </si>
  <si>
    <t>GTNT 1,2km</t>
  </si>
  <si>
    <t>Đường Nà Va - Đường TTBG, xã Cao Lâu, huyện Cao Lộc</t>
  </si>
  <si>
    <t>Nhà văn hóa xã Cao Lâu, huyện Cao Lộc</t>
  </si>
  <si>
    <t>Trường mầm non xã Cao Lâu, huyện Cao Lộc</t>
  </si>
  <si>
    <t>BIỂU 03: KẾ HOẠCH VỐN KHỞI CÔNG MỚI NĂM 2025</t>
  </si>
  <si>
    <t>Cải tạo, nâng cấp Trạm Y tế xã Tân Liên, huyện Cao Lộc</t>
  </si>
  <si>
    <t>Nhà văn hóa xã Xuất Lễ</t>
  </si>
  <si>
    <t>Trường MN Hợp Thành</t>
  </si>
  <si>
    <t>xaã Tân Liên</t>
  </si>
  <si>
    <t>xã Hợp Thành</t>
  </si>
  <si>
    <t>Đơn vị: Triệu đồng</t>
  </si>
  <si>
    <t>Nguồn vốn</t>
  </si>
  <si>
    <t>Tổng số vốn NSNN theo Nghị quyết số 176/NQ-HĐND huyện</t>
  </si>
  <si>
    <t>Điều chỉnh</t>
  </si>
  <si>
    <t xml:space="preserve">Tổng số kế hoạch vốn </t>
  </si>
  <si>
    <t>Trong đó</t>
  </si>
  <si>
    <t>Ghi chú</t>
  </si>
  <si>
    <t>Tăng</t>
  </si>
  <si>
    <t>Giảm</t>
  </si>
  <si>
    <t>Thanh toán vốn</t>
  </si>
  <si>
    <t>Khởi công mới</t>
  </si>
  <si>
    <t>TỔNG</t>
  </si>
  <si>
    <t>Vốn cân đối ngân sách địa phương theo Nghị quyết 16 của HĐND tỉnh</t>
  </si>
  <si>
    <t>Vốn ngân sách huyện (vốn thu sử dụng đất)</t>
  </si>
  <si>
    <t>II.1</t>
  </si>
  <si>
    <t xml:space="preserve">Phân bổ theo dự án </t>
  </si>
  <si>
    <t>II.2</t>
  </si>
  <si>
    <t>Trích 10% quỹ phát triển đất</t>
  </si>
  <si>
    <t>II.3</t>
  </si>
  <si>
    <t>Trích 10% chi công tác đo đạc, đăng ký đất đai, cấp giấy CN QSDĐ, xây dựng cơ sở dữ liệu đất đai và đăng ký biến động, chỉnh lý hồ sơ địa chính</t>
  </si>
  <si>
    <t>II.4</t>
  </si>
  <si>
    <t>III</t>
  </si>
  <si>
    <t>IV</t>
  </si>
  <si>
    <t>Vốn Chương trình Mục tiêu quốc gia</t>
  </si>
  <si>
    <t>Chương trình Mục tiêu quốc gia phát triển Kinh tế xã hội vùng đồng bào dân tộc thiểu số và miền núi</t>
  </si>
  <si>
    <t>-</t>
  </si>
  <si>
    <t>Ngân sách Trung ương</t>
  </si>
  <si>
    <t>BIỂU 01: TỔNG HỢP NGUỒN VỐN ĐẦU TƯ CÔNG NĂM 2025</t>
  </si>
  <si>
    <t>Trường Mầm non xã Cao Lâu, huyện Cao Lộc</t>
  </si>
  <si>
    <t>Bổ sung một số hạng mục trường THCS xã Cao Lâu, huyện Cao Lộc (Thuộc dự án: Mở rộng trường THCS xã Cao Lâu)</t>
  </si>
  <si>
    <t xml:space="preserve">Sân thể thao xã Cao Lâu </t>
  </si>
  <si>
    <t>Cải tạo, nâng cấp đường ĐH 30  xã Tân Liên, huyện Cao Lộc</t>
  </si>
  <si>
    <t>GTNT,  1,5km</t>
  </si>
  <si>
    <t xml:space="preserve">1217/QĐ-UBND ngày 06/4/2021 </t>
  </si>
  <si>
    <t>Đối ứng Chương trình Mục tiêu quốc gia</t>
  </si>
  <si>
    <t>Chương trình Mục tiêu quốc gia phát triển kinh tế xã hội vùng ĐBDTTS&amp;MN</t>
  </si>
  <si>
    <t>Chương trình MTQG XDNTM</t>
  </si>
  <si>
    <t>Xã Cao Lâu (Về đích Nông thôn mới năm 2024)</t>
  </si>
  <si>
    <t>III.1</t>
  </si>
  <si>
    <t xml:space="preserve"> Nhà văn hóa thôn Bản Luận, xã Hòa Cư, huyện Cao Lộc</t>
  </si>
  <si>
    <t>Xây dựng Nhà văn hóa thôn Chè Lân, xã Hòa Cư, huyện Cao Lộc</t>
  </si>
  <si>
    <t>UBND xã Hoà Cư</t>
  </si>
  <si>
    <t>BIỂU 02:  THANH TOÁN VỐN KẾ HOẠCH ĐẦU TƯ CÔNG NĂM 2025</t>
  </si>
  <si>
    <t>KL thực hiện từ KC đến 31/12/2024</t>
  </si>
  <si>
    <t>Chi tiết theo biểu 02,03</t>
  </si>
  <si>
    <t>Chi tiết theo biểu 03</t>
  </si>
  <si>
    <t>San ủi mặt bằng trạm y tế và trường MN xã Hợp Thành</t>
  </si>
  <si>
    <t>Chưa phân khai danh mục</t>
  </si>
  <si>
    <t>Mở rộng diện tích trường THCS xã Thụy Hùng Huyện Cao Lộc</t>
  </si>
  <si>
    <t>San nền</t>
  </si>
  <si>
    <t>Nhà văn hóa xã Thụy Hùng</t>
  </si>
  <si>
    <t>Bổ sung một số hạng mục trường Tiểu học xã Tân Liên, huyện Cao Lộc (giai đoạn 2)</t>
  </si>
  <si>
    <t>Đường Tam Độ Nà Pinh, xã Tân Liên, huyện Cao Lộc</t>
  </si>
  <si>
    <t>Bổ sung một số hạng mục trường Tiểu học xã Tân Liên, huyện Cao Lộc (Thuộc dự án Mở rộng trường Tiểu học xã Tân Liên)</t>
  </si>
  <si>
    <t>(Kèm theo Nghị quyết số 331/ NQ-HĐND ngày 16/7/2024 của HĐND huyện Cao Lộc)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</si>
</sst>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_);\(0\)"/>
  </numFmts>
  <fonts count="26" x14ac:knownFonts="1">
    <font>
      <sz val="11"/>
      <color theme="1"/>
      <name val="Calibri"/>
      <family val="2"/>
      <scheme val="minor"/>
    </font>
    <font>
      <sz val="11"/>
      <color indexed="8"/>
      <name val="Calibri"/>
      <family val="2"/>
    </font>
    <font>
      <b/>
      <sz val="12"/>
      <name val="Times New Roman"/>
      <family val="1"/>
    </font>
    <font>
      <b/>
      <sz val="12"/>
      <color indexed="10"/>
      <name val="Times New Roman"/>
      <family val="1"/>
    </font>
    <font>
      <i/>
      <sz val="12"/>
      <name val="Times New Roman"/>
      <family val="1"/>
    </font>
    <font>
      <sz val="12"/>
      <name val="Times New Roman"/>
      <family val="1"/>
    </font>
    <font>
      <sz val="12"/>
      <color indexed="10"/>
      <name val="Times New Roman"/>
      <family val="1"/>
    </font>
    <font>
      <sz val="11"/>
      <color indexed="8"/>
      <name val="Calibri"/>
      <family val="2"/>
    </font>
    <font>
      <sz val="10"/>
      <name val="Arial"/>
      <family val="2"/>
    </font>
    <font>
      <sz val="14"/>
      <name val=".VnTime"/>
      <family val="2"/>
    </font>
    <font>
      <sz val="12"/>
      <color indexed="8"/>
      <name val="Times New Roman"/>
      <family val="1"/>
    </font>
    <font>
      <sz val="12"/>
      <name val=".VnTime"/>
      <family val="2"/>
    </font>
    <font>
      <sz val="11"/>
      <color indexed="39"/>
      <name val="Calibri"/>
      <family val="2"/>
    </font>
    <font>
      <b/>
      <i/>
      <sz val="12"/>
      <name val="Times New Roman"/>
      <family val="1"/>
    </font>
    <font>
      <sz val="9"/>
      <name val="Times New Roman"/>
      <family val="1"/>
    </font>
    <font>
      <b/>
      <sz val="11"/>
      <color indexed="8"/>
      <name val="Times New Roman"/>
      <family val="1"/>
    </font>
    <font>
      <sz val="12"/>
      <color indexed="8"/>
      <name val="Times New Roman"/>
      <family val="1"/>
    </font>
    <font>
      <sz val="12"/>
      <color indexed="10"/>
      <name val="Times New Roman"/>
      <family val="1"/>
    </font>
    <font>
      <b/>
      <sz val="12"/>
      <color indexed="10"/>
      <name val="Times New Roman"/>
      <family val="1"/>
    </font>
    <font>
      <b/>
      <sz val="12"/>
      <color indexed="9"/>
      <name val="Times New Roman"/>
      <family val="1"/>
    </font>
    <font>
      <b/>
      <sz val="12"/>
      <color indexed="8"/>
      <name val="Times New Roman"/>
      <family val="1"/>
    </font>
    <font>
      <sz val="12"/>
      <color indexed="8"/>
      <name val="Calibri"/>
      <family val="2"/>
    </font>
    <font>
      <sz val="11"/>
      <color theme="1"/>
      <name val="Calibri"/>
      <family val="2"/>
      <scheme val="minor"/>
    </font>
    <font>
      <sz val="10"/>
      <color rgb="FF000000"/>
      <name val="Times New Roman"/>
      <family val="1"/>
    </font>
    <font>
      <sz val="12"/>
      <color theme="1"/>
      <name val="Times New Roman"/>
      <family val="2"/>
      <charset val="163"/>
    </font>
    <font>
      <sz val="11"/>
      <color theme="1"/>
      <name val="Calibri"/>
      <family val="2"/>
      <charset val="163"/>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1" fillId="0" borderId="0"/>
    <xf numFmtId="0" fontId="5" fillId="0" borderId="0"/>
    <xf numFmtId="0" fontId="5" fillId="0" borderId="0"/>
    <xf numFmtId="0" fontId="23" fillId="0" borderId="0"/>
    <xf numFmtId="0" fontId="22" fillId="0" borderId="0"/>
    <xf numFmtId="0" fontId="5" fillId="0" borderId="0"/>
    <xf numFmtId="0" fontId="24" fillId="0" borderId="0"/>
    <xf numFmtId="0" fontId="8" fillId="0" borderId="0"/>
    <xf numFmtId="0" fontId="25" fillId="0" borderId="0"/>
    <xf numFmtId="0" fontId="5" fillId="0" borderId="0"/>
    <xf numFmtId="0" fontId="5" fillId="0" borderId="0"/>
    <xf numFmtId="0" fontId="5" fillId="0" borderId="0"/>
    <xf numFmtId="0" fontId="5" fillId="0" borderId="0"/>
    <xf numFmtId="0" fontId="8" fillId="0" borderId="0"/>
    <xf numFmtId="0" fontId="12" fillId="0" borderId="0"/>
  </cellStyleXfs>
  <cellXfs count="235">
    <xf numFmtId="0" fontId="0" fillId="0" borderId="0" xfId="0"/>
    <xf numFmtId="1" fontId="2" fillId="2" borderId="0" xfId="0" applyNumberFormat="1" applyFont="1" applyFill="1" applyAlignment="1">
      <alignment vertical="center"/>
    </xf>
    <xf numFmtId="1" fontId="5" fillId="2" borderId="0" xfId="0" applyNumberFormat="1" applyFont="1" applyFill="1" applyAlignment="1">
      <alignment vertical="center"/>
    </xf>
    <xf numFmtId="1" fontId="6" fillId="2" borderId="0" xfId="0" applyNumberFormat="1" applyFont="1" applyFill="1" applyAlignment="1">
      <alignment vertical="center"/>
    </xf>
    <xf numFmtId="164" fontId="2" fillId="2" borderId="0" xfId="0" applyNumberFormat="1" applyFont="1" applyFill="1" applyBorder="1"/>
    <xf numFmtId="164" fontId="2" fillId="2" borderId="0" xfId="0" applyNumberFormat="1" applyFont="1" applyFill="1" applyBorder="1" applyAlignment="1">
      <alignment horizontal="center" vertical="center" wrapText="1"/>
    </xf>
    <xf numFmtId="164" fontId="2" fillId="2" borderId="0" xfId="0" applyNumberFormat="1" applyFont="1" applyFill="1" applyBorder="1" applyAlignment="1">
      <alignment vertical="center" wrapText="1"/>
    </xf>
    <xf numFmtId="3" fontId="2" fillId="2" borderId="1"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164" fontId="2" fillId="2" borderId="1" xfId="0" applyNumberFormat="1" applyFont="1" applyFill="1" applyBorder="1" applyAlignment="1" applyProtection="1">
      <alignment horizontal="center" vertical="center" wrapText="1"/>
    </xf>
    <xf numFmtId="3" fontId="2" fillId="2" borderId="2" xfId="0" applyNumberFormat="1" applyFont="1" applyFill="1" applyBorder="1" applyAlignment="1">
      <alignment horizontal="right"/>
    </xf>
    <xf numFmtId="3" fontId="2" fillId="2" borderId="0" xfId="0" applyNumberFormat="1" applyFont="1" applyFill="1" applyBorder="1" applyAlignment="1">
      <alignment horizontal="right"/>
    </xf>
    <xf numFmtId="3"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vertical="center" wrapText="1"/>
    </xf>
    <xf numFmtId="0" fontId="5" fillId="2" borderId="0" xfId="0" applyFont="1" applyFill="1" applyAlignment="1">
      <alignment vertical="center"/>
    </xf>
    <xf numFmtId="0" fontId="5" fillId="2" borderId="0" xfId="0" applyFont="1" applyFill="1" applyAlignment="1">
      <alignment horizontal="center" vertical="center" wrapText="1"/>
    </xf>
    <xf numFmtId="3" fontId="5" fillId="2" borderId="1" xfId="22" applyNumberFormat="1" applyFont="1" applyFill="1" applyBorder="1" applyAlignment="1">
      <alignment horizontal="left" vertical="center" wrapText="1"/>
    </xf>
    <xf numFmtId="3"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1" fontId="5" fillId="2" borderId="1" xfId="0" applyNumberFormat="1" applyFont="1" applyFill="1" applyBorder="1" applyAlignment="1">
      <alignment vertical="center"/>
    </xf>
    <xf numFmtId="1" fontId="5" fillId="2" borderId="1" xfId="0" applyNumberFormat="1" applyFont="1" applyFill="1" applyBorder="1" applyAlignment="1">
      <alignment horizontal="right" vertical="center"/>
    </xf>
    <xf numFmtId="16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164" fontId="5" fillId="2" borderId="1" xfId="1" applyNumberFormat="1" applyFont="1" applyFill="1" applyBorder="1" applyAlignment="1">
      <alignment vertical="center" wrapText="1"/>
    </xf>
    <xf numFmtId="164" fontId="2" fillId="2" borderId="1" xfId="1" applyNumberFormat="1" applyFont="1" applyFill="1" applyBorder="1" applyAlignment="1">
      <alignment vertical="center" wrapText="1"/>
    </xf>
    <xf numFmtId="164" fontId="5" fillId="2" borderId="1" xfId="1" applyNumberFormat="1" applyFont="1" applyFill="1" applyBorder="1" applyAlignment="1">
      <alignment horizontal="right" vertical="center" wrapText="1"/>
    </xf>
    <xf numFmtId="164" fontId="2" fillId="2" borderId="1" xfId="1" applyNumberFormat="1" applyFont="1" applyFill="1" applyBorder="1" applyAlignment="1">
      <alignment horizontal="right" vertical="center" wrapText="1"/>
    </xf>
    <xf numFmtId="164" fontId="2" fillId="2" borderId="1" xfId="1" applyNumberFormat="1" applyFont="1" applyFill="1" applyBorder="1" applyAlignment="1">
      <alignment vertical="center"/>
    </xf>
    <xf numFmtId="3" fontId="2" fillId="2" borderId="1" xfId="0" applyNumberFormat="1" applyFont="1" applyFill="1" applyBorder="1" applyAlignment="1">
      <alignment horizontal="right" vertical="center"/>
    </xf>
    <xf numFmtId="164" fontId="2" fillId="2" borderId="1" xfId="1" applyNumberFormat="1" applyFont="1" applyFill="1" applyBorder="1" applyAlignment="1">
      <alignment horizontal="right" vertical="center"/>
    </xf>
    <xf numFmtId="164" fontId="5" fillId="2" borderId="1" xfId="1"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3" fontId="2" fillId="2" borderId="1" xfId="0" applyNumberFormat="1" applyFont="1" applyFill="1" applyBorder="1" applyAlignment="1">
      <alignment vertical="center"/>
    </xf>
    <xf numFmtId="1" fontId="5" fillId="2" borderId="1" xfId="0" applyNumberFormat="1" applyFont="1" applyFill="1" applyBorder="1" applyAlignment="1">
      <alignment horizontal="center" vertical="center" wrapText="1"/>
    </xf>
    <xf numFmtId="164" fontId="5" fillId="2" borderId="1" xfId="1" applyNumberFormat="1" applyFont="1" applyFill="1" applyBorder="1" applyAlignment="1">
      <alignment vertical="center"/>
    </xf>
    <xf numFmtId="0" fontId="5" fillId="0" borderId="1" xfId="0" applyFont="1" applyBorder="1" applyAlignment="1">
      <alignment vertical="center" wrapText="1"/>
    </xf>
    <xf numFmtId="1" fontId="5" fillId="2" borderId="1" xfId="0" applyNumberFormat="1" applyFont="1" applyFill="1" applyBorder="1" applyAlignment="1">
      <alignment vertical="center" wrapText="1"/>
    </xf>
    <xf numFmtId="3" fontId="2"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left" vertical="center" wrapText="1"/>
    </xf>
    <xf numFmtId="1" fontId="5"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xf>
    <xf numFmtId="1" fontId="5" fillId="2" borderId="0" xfId="0" applyNumberFormat="1" applyFont="1" applyFill="1" applyAlignment="1">
      <alignment horizontal="right" vertical="center"/>
    </xf>
    <xf numFmtId="1" fontId="5" fillId="2" borderId="0" xfId="0" applyNumberFormat="1" applyFont="1" applyFill="1" applyBorder="1" applyAlignment="1">
      <alignment horizontal="right" vertical="center"/>
    </xf>
    <xf numFmtId="1" fontId="5" fillId="2" borderId="0" xfId="0" applyNumberFormat="1" applyFont="1" applyFill="1" applyAlignment="1">
      <alignment vertical="center" wrapText="1"/>
    </xf>
    <xf numFmtId="49" fontId="5" fillId="2" borderId="0" xfId="0" applyNumberFormat="1" applyFont="1" applyFill="1" applyAlignment="1">
      <alignment horizontal="center" vertical="center" wrapText="1"/>
    </xf>
    <xf numFmtId="1" fontId="2" fillId="2" borderId="0" xfId="0" applyNumberFormat="1" applyFont="1" applyFill="1" applyBorder="1" applyAlignment="1">
      <alignment vertical="center"/>
    </xf>
    <xf numFmtId="1" fontId="5" fillId="2" borderId="0" xfId="0" applyNumberFormat="1" applyFont="1" applyFill="1" applyBorder="1" applyAlignment="1">
      <alignment vertical="center"/>
    </xf>
    <xf numFmtId="164" fontId="5"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lef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pplyProtection="1">
      <alignment horizontal="left" vertical="center" wrapText="1"/>
    </xf>
    <xf numFmtId="3" fontId="2" fillId="2" borderId="2" xfId="0" applyNumberFormat="1" applyFont="1" applyFill="1" applyBorder="1" applyAlignment="1">
      <alignment horizontal="right" vertical="center" wrapText="1"/>
    </xf>
    <xf numFmtId="3" fontId="5" fillId="2" borderId="5" xfId="0" applyNumberFormat="1" applyFont="1" applyFill="1" applyBorder="1" applyAlignment="1">
      <alignment horizontal="left" vertical="center" wrapText="1"/>
    </xf>
    <xf numFmtId="3" fontId="5" fillId="2" borderId="0"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164" fontId="5" fillId="2" borderId="1" xfId="1" applyNumberFormat="1" applyFont="1" applyFill="1" applyBorder="1" applyAlignment="1" applyProtection="1">
      <alignment vertical="center" wrapText="1"/>
    </xf>
    <xf numFmtId="164" fontId="5" fillId="2" borderId="1" xfId="1" applyNumberFormat="1" applyFont="1" applyFill="1" applyBorder="1" applyAlignment="1" applyProtection="1">
      <alignment horizontal="right" vertical="center" wrapText="1"/>
    </xf>
    <xf numFmtId="3" fontId="5" fillId="2" borderId="2" xfId="0" applyNumberFormat="1" applyFont="1" applyFill="1" applyBorder="1" applyAlignment="1">
      <alignment horizontal="center" vertical="center" wrapText="1"/>
    </xf>
    <xf numFmtId="43" fontId="5" fillId="2" borderId="0"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0" xfId="0" applyFont="1"/>
    <xf numFmtId="0" fontId="2" fillId="0" borderId="1" xfId="0" applyFont="1" applyBorder="1" applyAlignment="1">
      <alignment vertical="center" wrapText="1"/>
    </xf>
    <xf numFmtId="164" fontId="2" fillId="2" borderId="1" xfId="1" applyNumberFormat="1" applyFont="1" applyFill="1" applyBorder="1" applyAlignment="1">
      <alignment horizontal="right" wrapText="1"/>
    </xf>
    <xf numFmtId="164" fontId="2" fillId="0" borderId="1" xfId="1" applyNumberFormat="1" applyFont="1" applyBorder="1" applyAlignment="1">
      <alignment vertical="center" wrapText="1"/>
    </xf>
    <xf numFmtId="1" fontId="5" fillId="2" borderId="1" xfId="0" applyNumberFormat="1" applyFont="1" applyFill="1" applyBorder="1" applyAlignment="1">
      <alignment horizontal="right" vertical="center" wrapText="1"/>
    </xf>
    <xf numFmtId="1" fontId="3" fillId="2" borderId="0" xfId="0" applyNumberFormat="1" applyFont="1" applyFill="1" applyAlignment="1">
      <alignment vertical="center"/>
    </xf>
    <xf numFmtId="164" fontId="2" fillId="2" borderId="4"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5" fillId="2" borderId="0" xfId="0" applyNumberFormat="1" applyFont="1" applyFill="1" applyBorder="1" applyAlignment="1">
      <alignment vertical="center" wrapText="1"/>
    </xf>
    <xf numFmtId="164" fontId="2" fillId="2" borderId="8" xfId="0" applyNumberFormat="1" applyFont="1" applyFill="1" applyBorder="1" applyAlignment="1">
      <alignment horizontal="center"/>
    </xf>
    <xf numFmtId="164" fontId="2" fillId="2" borderId="0" xfId="0" applyNumberFormat="1" applyFont="1" applyFill="1" applyBorder="1" applyAlignment="1">
      <alignment horizontal="center"/>
    </xf>
    <xf numFmtId="164" fontId="2" fillId="2" borderId="1" xfId="0" applyNumberFormat="1" applyFont="1" applyFill="1" applyBorder="1" applyAlignment="1">
      <alignment horizontal="left" vertical="center" wrapText="1"/>
    </xf>
    <xf numFmtId="0" fontId="5" fillId="2" borderId="1" xfId="16"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2" borderId="1" xfId="22" applyNumberFormat="1" applyFont="1" applyFill="1" applyBorder="1" applyAlignment="1">
      <alignment horizontal="left" vertical="center" wrapText="1"/>
    </xf>
    <xf numFmtId="3" fontId="5" fillId="2" borderId="1" xfId="22" applyNumberFormat="1" applyFont="1" applyFill="1" applyBorder="1" applyAlignment="1">
      <alignment horizontal="center" vertical="center" wrapText="1"/>
    </xf>
    <xf numFmtId="3" fontId="5" fillId="2" borderId="1" xfId="6" applyNumberFormat="1" applyFont="1" applyFill="1" applyBorder="1" applyAlignment="1" applyProtection="1">
      <alignment vertical="center" wrapText="1"/>
    </xf>
    <xf numFmtId="3" fontId="5" fillId="2" borderId="1" xfId="10" applyNumberFormat="1" applyFont="1" applyFill="1" applyBorder="1" applyAlignment="1">
      <alignment vertical="center" wrapText="1"/>
    </xf>
    <xf numFmtId="3" fontId="5" fillId="2" borderId="1" xfId="7" applyNumberFormat="1" applyFont="1" applyFill="1" applyBorder="1" applyAlignment="1">
      <alignment vertical="center" wrapText="1"/>
    </xf>
    <xf numFmtId="0" fontId="5" fillId="2" borderId="1" xfId="8"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5" fillId="2" borderId="4" xfId="4" applyNumberFormat="1" applyFont="1" applyFill="1" applyBorder="1" applyAlignment="1">
      <alignment horizontal="center" vertical="center" wrapText="1"/>
    </xf>
    <xf numFmtId="0" fontId="5" fillId="2" borderId="0" xfId="8" applyFont="1" applyFill="1" applyAlignment="1">
      <alignment horizontal="center" vertical="center" wrapText="1"/>
    </xf>
    <xf numFmtId="164" fontId="5" fillId="2" borderId="0" xfId="8" applyNumberFormat="1" applyFont="1" applyFill="1" applyAlignment="1">
      <alignment horizontal="center" vertical="center" wrapText="1"/>
    </xf>
    <xf numFmtId="3" fontId="5" fillId="2" borderId="1" xfId="1" applyNumberFormat="1" applyFont="1" applyFill="1" applyBorder="1" applyAlignment="1">
      <alignment vertical="center" wrapText="1"/>
    </xf>
    <xf numFmtId="0" fontId="5" fillId="2" borderId="1" xfId="16" applyFont="1" applyFill="1" applyBorder="1" applyAlignment="1">
      <alignment vertical="center" wrapText="1"/>
    </xf>
    <xf numFmtId="1" fontId="5" fillId="2" borderId="1" xfId="22" applyNumberFormat="1" applyFont="1" applyFill="1" applyBorder="1" applyAlignment="1">
      <alignment vertical="center" wrapText="1"/>
    </xf>
    <xf numFmtId="0" fontId="5" fillId="2" borderId="1" xfId="8" applyFont="1" applyFill="1" applyBorder="1" applyAlignment="1">
      <alignment horizontal="left" vertical="center" wrapText="1"/>
    </xf>
    <xf numFmtId="0" fontId="10" fillId="2" borderId="1" xfId="0" applyFont="1" applyFill="1" applyBorder="1" applyAlignment="1">
      <alignment horizontal="center" vertical="center" wrapText="1"/>
    </xf>
    <xf numFmtId="164" fontId="2" fillId="2" borderId="1" xfId="0" applyNumberFormat="1" applyFont="1" applyFill="1" applyBorder="1" applyAlignment="1">
      <alignment vertical="center" wrapText="1"/>
    </xf>
    <xf numFmtId="164" fontId="10" fillId="2" borderId="1" xfId="1" applyNumberFormat="1" applyFont="1" applyFill="1" applyBorder="1" applyAlignment="1">
      <alignment vertical="center" wrapText="1"/>
    </xf>
    <xf numFmtId="3" fontId="2" fillId="2" borderId="1" xfId="22"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3" fontId="5" fillId="2" borderId="1" xfId="13" applyNumberFormat="1" applyFont="1" applyFill="1" applyBorder="1" applyAlignment="1">
      <alignment vertical="center" wrapText="1"/>
    </xf>
    <xf numFmtId="0" fontId="5" fillId="2" borderId="1" xfId="15" applyFont="1" applyFill="1" applyBorder="1" applyAlignment="1">
      <alignment horizontal="left" vertical="center" wrapText="1"/>
    </xf>
    <xf numFmtId="3" fontId="5" fillId="2" borderId="1" xfId="12" applyNumberFormat="1" applyFont="1" applyFill="1" applyBorder="1" applyAlignment="1">
      <alignment vertical="center" wrapText="1"/>
    </xf>
    <xf numFmtId="3" fontId="5" fillId="2" borderId="1" xfId="9" applyNumberFormat="1" applyFont="1" applyFill="1" applyBorder="1" applyAlignment="1">
      <alignment vertical="center" wrapText="1"/>
    </xf>
    <xf numFmtId="2" fontId="5" fillId="2" borderId="1" xfId="18" applyNumberFormat="1" applyFont="1" applyFill="1" applyBorder="1" applyAlignment="1">
      <alignment vertical="center" wrapText="1"/>
    </xf>
    <xf numFmtId="3" fontId="5" fillId="2" borderId="1" xfId="9" applyNumberFormat="1" applyFont="1" applyFill="1" applyBorder="1" applyAlignment="1">
      <alignment horizontal="left" vertical="center" wrapText="1"/>
    </xf>
    <xf numFmtId="0" fontId="5" fillId="2" borderId="0" xfId="0" applyFont="1" applyFill="1"/>
    <xf numFmtId="1" fontId="2" fillId="2" borderId="1" xfId="22" applyNumberFormat="1" applyFont="1" applyFill="1" applyBorder="1" applyAlignment="1">
      <alignment horizontal="left" vertical="center" wrapText="1"/>
    </xf>
    <xf numFmtId="1" fontId="2" fillId="2" borderId="1" xfId="0" applyNumberFormat="1" applyFont="1" applyFill="1" applyBorder="1" applyAlignment="1">
      <alignment vertical="center" wrapText="1"/>
    </xf>
    <xf numFmtId="3" fontId="2" fillId="2" borderId="1" xfId="23" applyNumberFormat="1" applyFont="1" applyFill="1" applyBorder="1" applyAlignment="1">
      <alignment horizontal="center" vertical="center" wrapText="1"/>
    </xf>
    <xf numFmtId="0" fontId="13"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 fontId="14" fillId="2" borderId="0" xfId="0" applyNumberFormat="1" applyFont="1" applyFill="1" applyAlignment="1">
      <alignment vertical="center"/>
    </xf>
    <xf numFmtId="1" fontId="5" fillId="2" borderId="0" xfId="0" applyNumberFormat="1" applyFont="1" applyFill="1" applyAlignment="1">
      <alignment horizontal="center" vertical="center"/>
    </xf>
    <xf numFmtId="1" fontId="14" fillId="2" borderId="0" xfId="0" applyNumberFormat="1" applyFont="1" applyFill="1" applyAlignment="1">
      <alignment vertic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right" vertical="center" wrapText="1"/>
    </xf>
    <xf numFmtId="164" fontId="10" fillId="2" borderId="1" xfId="1" applyNumberFormat="1" applyFont="1" applyFill="1" applyBorder="1" applyAlignment="1">
      <alignment horizontal="center" vertical="center" wrapText="1"/>
    </xf>
    <xf numFmtId="164" fontId="2" fillId="2" borderId="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0" fontId="5" fillId="2" borderId="1" xfId="21" applyFont="1" applyFill="1" applyBorder="1" applyAlignment="1">
      <alignment horizontal="left" vertical="center" wrapText="1"/>
    </xf>
    <xf numFmtId="0" fontId="5" fillId="2" borderId="1" xfId="17" applyFont="1" applyFill="1" applyBorder="1" applyAlignment="1">
      <alignment horizontal="left" vertical="center" wrapText="1"/>
    </xf>
    <xf numFmtId="164" fontId="16" fillId="2" borderId="1" xfId="1" applyNumberFormat="1" applyFont="1" applyFill="1" applyBorder="1" applyAlignment="1">
      <alignment vertical="center"/>
    </xf>
    <xf numFmtId="0" fontId="17" fillId="2" borderId="1"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164" fontId="17" fillId="2" borderId="1" xfId="1" applyNumberFormat="1" applyFont="1" applyFill="1" applyBorder="1" applyAlignment="1">
      <alignment vertical="center" wrapText="1"/>
    </xf>
    <xf numFmtId="164" fontId="17" fillId="2" borderId="1" xfId="1" applyNumberFormat="1" applyFont="1" applyFill="1" applyBorder="1" applyAlignment="1">
      <alignment horizontal="right" vertical="center" wrapText="1"/>
    </xf>
    <xf numFmtId="164" fontId="17" fillId="0" borderId="1" xfId="1" applyNumberFormat="1" applyFont="1" applyBorder="1" applyAlignment="1">
      <alignment vertical="center"/>
    </xf>
    <xf numFmtId="164" fontId="17" fillId="0" borderId="1" xfId="1" applyNumberFormat="1" applyFont="1" applyBorder="1"/>
    <xf numFmtId="164" fontId="17" fillId="2" borderId="1" xfId="1" applyNumberFormat="1" applyFont="1" applyFill="1" applyBorder="1" applyAlignment="1">
      <alignment vertical="center"/>
    </xf>
    <xf numFmtId="1" fontId="17" fillId="2" borderId="0" xfId="0" applyNumberFormat="1" applyFont="1" applyFill="1" applyAlignment="1">
      <alignment vertical="center"/>
    </xf>
    <xf numFmtId="0" fontId="17" fillId="0" borderId="1" xfId="0" applyFont="1" applyFill="1" applyBorder="1" applyAlignment="1">
      <alignment horizontal="left" vertical="center" wrapText="1" shrinkToFit="1"/>
    </xf>
    <xf numFmtId="0" fontId="18" fillId="2" borderId="1" xfId="0" applyFont="1" applyFill="1" applyBorder="1" applyAlignment="1">
      <alignment horizontal="center" vertical="center" wrapText="1"/>
    </xf>
    <xf numFmtId="0" fontId="18" fillId="0" borderId="1" xfId="0" applyFont="1" applyFill="1" applyBorder="1" applyAlignment="1">
      <alignment horizontal="left" vertical="center" wrapText="1" shrinkToFit="1"/>
    </xf>
    <xf numFmtId="3" fontId="18"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164" fontId="18" fillId="2" borderId="1" xfId="1" applyNumberFormat="1" applyFont="1" applyFill="1" applyBorder="1" applyAlignment="1">
      <alignment vertical="center" wrapText="1"/>
    </xf>
    <xf numFmtId="164" fontId="18" fillId="2" borderId="1" xfId="1" applyNumberFormat="1" applyFont="1" applyFill="1" applyBorder="1" applyAlignment="1">
      <alignment horizontal="right" vertical="center" wrapText="1"/>
    </xf>
    <xf numFmtId="164" fontId="18" fillId="0" borderId="1" xfId="1" applyNumberFormat="1" applyFont="1" applyBorder="1"/>
    <xf numFmtId="164" fontId="18" fillId="2" borderId="1" xfId="1" applyNumberFormat="1" applyFont="1" applyFill="1" applyBorder="1" applyAlignment="1">
      <alignment vertical="center"/>
    </xf>
    <xf numFmtId="1" fontId="18" fillId="2" borderId="0" xfId="0" applyNumberFormat="1" applyFont="1" applyFill="1" applyAlignment="1">
      <alignment vertical="center"/>
    </xf>
    <xf numFmtId="164" fontId="16" fillId="0" borderId="1" xfId="1" applyNumberFormat="1" applyFont="1" applyBorder="1" applyAlignment="1">
      <alignment vertical="center" wrapText="1"/>
    </xf>
    <xf numFmtId="164" fontId="16" fillId="0" borderId="1" xfId="1" applyNumberFormat="1" applyFont="1" applyBorder="1" applyAlignment="1">
      <alignment horizontal="center" vertical="center" wrapText="1"/>
    </xf>
    <xf numFmtId="164" fontId="16" fillId="0" borderId="1" xfId="1" applyNumberFormat="1" applyFont="1" applyBorder="1" applyAlignment="1">
      <alignment vertical="center"/>
    </xf>
    <xf numFmtId="164" fontId="16" fillId="0" borderId="1" xfId="1" applyNumberFormat="1" applyFont="1" applyBorder="1" applyAlignment="1">
      <alignment horizontal="right" vertical="center"/>
    </xf>
    <xf numFmtId="0" fontId="16" fillId="0" borderId="0" xfId="0" applyFont="1"/>
    <xf numFmtId="0" fontId="16" fillId="0" borderId="1" xfId="0" applyFont="1" applyBorder="1" applyAlignment="1">
      <alignment wrapText="1"/>
    </xf>
    <xf numFmtId="0" fontId="16" fillId="0" borderId="1" xfId="0" applyFont="1" applyBorder="1" applyAlignment="1">
      <alignment vertical="center"/>
    </xf>
    <xf numFmtId="164" fontId="20" fillId="0" borderId="1" xfId="1" applyNumberFormat="1" applyFont="1" applyBorder="1" applyAlignment="1">
      <alignment horizontal="right" vertical="center"/>
    </xf>
    <xf numFmtId="0" fontId="20"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164" fontId="16" fillId="0" borderId="1" xfId="1" applyNumberFormat="1" applyFont="1" applyBorder="1" applyAlignment="1">
      <alignment horizontal="right" vertical="center" wrapText="1"/>
    </xf>
    <xf numFmtId="0" fontId="5" fillId="2" borderId="1" xfId="19" applyFont="1" applyFill="1" applyBorder="1" applyAlignment="1">
      <alignment horizontal="left" vertical="center" wrapText="1"/>
    </xf>
    <xf numFmtId="0" fontId="2" fillId="2" borderId="1" xfId="0" applyFont="1" applyFill="1" applyBorder="1" applyAlignment="1">
      <alignment vertical="center"/>
    </xf>
    <xf numFmtId="0" fontId="5" fillId="2" borderId="1" xfId="0" applyFont="1" applyFill="1" applyBorder="1" applyAlignment="1">
      <alignment horizontal="left" vertical="center" wrapText="1" shrinkToFit="1"/>
    </xf>
    <xf numFmtId="3" fontId="5" fillId="2" borderId="1" xfId="0" applyNumberFormat="1" applyFont="1" applyFill="1" applyBorder="1" applyAlignment="1">
      <alignment vertical="center"/>
    </xf>
    <xf numFmtId="3" fontId="19" fillId="2" borderId="1" xfId="0" applyNumberFormat="1" applyFont="1" applyFill="1" applyBorder="1" applyAlignment="1">
      <alignment horizontal="right"/>
    </xf>
    <xf numFmtId="1" fontId="6" fillId="2" borderId="1" xfId="0" applyNumberFormat="1" applyFont="1" applyFill="1" applyBorder="1" applyAlignment="1">
      <alignment vertical="center"/>
    </xf>
    <xf numFmtId="0" fontId="2" fillId="2" borderId="1" xfId="0" applyFont="1" applyFill="1" applyBorder="1"/>
    <xf numFmtId="0" fontId="2" fillId="2" borderId="0" xfId="0" applyFont="1" applyFill="1"/>
    <xf numFmtId="164" fontId="16" fillId="2" borderId="1" xfId="1" applyNumberFormat="1" applyFont="1" applyFill="1" applyBorder="1" applyAlignment="1">
      <alignment horizontal="right" vertical="center" wrapText="1"/>
    </xf>
    <xf numFmtId="0" fontId="16" fillId="2" borderId="1" xfId="0" applyFont="1" applyFill="1" applyBorder="1" applyAlignment="1">
      <alignment horizontal="center" vertical="center" wrapText="1"/>
    </xf>
    <xf numFmtId="3" fontId="20" fillId="2" borderId="1" xfId="0" applyNumberFormat="1" applyFont="1" applyFill="1" applyBorder="1" applyAlignment="1">
      <alignment vertical="center" wrapText="1"/>
    </xf>
    <xf numFmtId="0" fontId="20" fillId="2" borderId="1" xfId="0" applyFont="1" applyFill="1" applyBorder="1" applyAlignment="1">
      <alignment vertical="center" wrapText="1"/>
    </xf>
    <xf numFmtId="3" fontId="5" fillId="2" borderId="1" xfId="0" applyNumberFormat="1" applyFont="1" applyFill="1" applyBorder="1" applyAlignment="1">
      <alignment horizontal="right"/>
    </xf>
    <xf numFmtId="3" fontId="5" fillId="2" borderId="1" xfId="1" applyNumberFormat="1" applyFont="1" applyFill="1" applyBorder="1" applyAlignment="1">
      <alignment vertical="center"/>
    </xf>
    <xf numFmtId="1" fontId="5" fillId="2" borderId="1" xfId="16" applyNumberFormat="1" applyFont="1" applyFill="1" applyBorder="1" applyAlignment="1">
      <alignment horizontal="center" vertical="center" wrapText="1"/>
    </xf>
    <xf numFmtId="3" fontId="5" fillId="2" borderId="1" xfId="22" applyNumberFormat="1" applyFont="1" applyFill="1" applyBorder="1" applyAlignment="1">
      <alignment vertical="center" wrapText="1"/>
    </xf>
    <xf numFmtId="0" fontId="5" fillId="2" borderId="1" xfId="0" applyFont="1" applyFill="1" applyBorder="1" applyAlignment="1">
      <alignment vertical="center" wrapText="1"/>
    </xf>
    <xf numFmtId="43" fontId="5" fillId="2" borderId="1" xfId="0" applyNumberFormat="1" applyFont="1" applyFill="1" applyBorder="1" applyAlignment="1">
      <alignment horizontal="center" vertical="center" wrapText="1"/>
    </xf>
    <xf numFmtId="0" fontId="16" fillId="2" borderId="1" xfId="0" applyFont="1" applyFill="1" applyBorder="1" applyAlignment="1">
      <alignment vertical="center" wrapText="1"/>
    </xf>
    <xf numFmtId="164" fontId="16" fillId="2" borderId="1" xfId="1" applyNumberFormat="1" applyFont="1" applyFill="1" applyBorder="1" applyAlignment="1">
      <alignment vertical="center" wrapText="1"/>
    </xf>
    <xf numFmtId="0" fontId="21" fillId="2" borderId="0" xfId="0" applyFont="1" applyFill="1"/>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pplyProtection="1">
      <alignment horizontal="center" vertical="center" wrapText="1"/>
    </xf>
    <xf numFmtId="1" fontId="5" fillId="2" borderId="1" xfId="22" applyNumberFormat="1" applyFont="1" applyFill="1" applyBorder="1" applyAlignment="1">
      <alignment horizontal="center" vertical="center" wrapText="1"/>
    </xf>
    <xf numFmtId="1" fontId="5" fillId="2" borderId="1" xfId="8" applyNumberFormat="1"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xf>
    <xf numFmtId="165" fontId="5" fillId="2" borderId="1" xfId="1" applyNumberFormat="1" applyFont="1" applyFill="1" applyBorder="1" applyAlignment="1" applyProtection="1">
      <alignment horizontal="center" vertical="center" wrapText="1"/>
    </xf>
    <xf numFmtId="164" fontId="5" fillId="2" borderId="1" xfId="6" applyNumberFormat="1" applyFont="1" applyFill="1" applyBorder="1" applyAlignment="1" applyProtection="1">
      <alignment horizontal="center" vertical="center" wrapText="1"/>
    </xf>
    <xf numFmtId="164" fontId="5" fillId="2" borderId="1" xfId="2" applyNumberFormat="1" applyFont="1" applyFill="1" applyBorder="1" applyAlignment="1">
      <alignment horizontal="center" vertical="center" wrapText="1"/>
    </xf>
    <xf numFmtId="3" fontId="2" fillId="2" borderId="1" xfId="3" applyNumberFormat="1" applyFont="1" applyFill="1" applyBorder="1" applyAlignment="1">
      <alignment vertical="center" wrapText="1"/>
    </xf>
    <xf numFmtId="3" fontId="5" fillId="2" borderId="1" xfId="5" applyNumberFormat="1" applyFont="1" applyFill="1" applyBorder="1" applyAlignment="1">
      <alignment vertical="center" wrapText="1"/>
    </xf>
    <xf numFmtId="164" fontId="5" fillId="2" borderId="1" xfId="0" applyNumberFormat="1" applyFont="1" applyFill="1" applyBorder="1" applyAlignment="1" applyProtection="1">
      <alignment horizontal="center" vertical="center" wrapText="1"/>
    </xf>
    <xf numFmtId="0" fontId="5" fillId="2" borderId="1" xfId="14" applyFont="1" applyFill="1" applyBorder="1" applyAlignment="1">
      <alignment horizontal="left" vertical="center" wrapText="1"/>
    </xf>
    <xf numFmtId="3" fontId="5" fillId="2" borderId="1" xfId="11" applyNumberFormat="1" applyFont="1" applyFill="1" applyBorder="1" applyAlignment="1">
      <alignment vertical="center" wrapText="1"/>
    </xf>
    <xf numFmtId="164" fontId="5" fillId="2" borderId="1" xfId="0" applyNumberFormat="1" applyFont="1" applyFill="1" applyBorder="1" applyAlignment="1">
      <alignment vertical="center" wrapText="1"/>
    </xf>
    <xf numFmtId="164" fontId="5" fillId="2" borderId="1" xfId="1" applyNumberFormat="1" applyFont="1" applyFill="1" applyBorder="1"/>
    <xf numFmtId="3" fontId="5" fillId="2" borderId="1" xfId="22" applyNumberFormat="1" applyFont="1" applyFill="1" applyBorder="1" applyAlignment="1">
      <alignment horizontal="right" vertical="center" wrapText="1"/>
    </xf>
    <xf numFmtId="0" fontId="0" fillId="2" borderId="0" xfId="0" applyFont="1" applyFill="1"/>
    <xf numFmtId="0" fontId="0" fillId="2" borderId="0" xfId="0" applyFill="1" applyAlignment="1">
      <alignment vertical="center" wrapText="1"/>
    </xf>
    <xf numFmtId="0" fontId="0" fillId="2" borderId="0" xfId="0" applyFill="1"/>
    <xf numFmtId="0" fontId="5"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3" fontId="2" fillId="2" borderId="0" xfId="0" applyNumberFormat="1" applyFont="1" applyFill="1"/>
    <xf numFmtId="3" fontId="2" fillId="2" borderId="7" xfId="0" applyNumberFormat="1" applyFont="1" applyFill="1" applyBorder="1" applyAlignment="1">
      <alignment vertical="center"/>
    </xf>
    <xf numFmtId="3" fontId="3" fillId="2" borderId="0" xfId="0" applyNumberFormat="1" applyFont="1" applyFill="1"/>
    <xf numFmtId="0" fontId="3" fillId="2" borderId="0" xfId="0" applyFont="1" applyFill="1"/>
    <xf numFmtId="3" fontId="2" fillId="2" borderId="7" xfId="0" applyNumberFormat="1" applyFont="1" applyFill="1" applyBorder="1" applyAlignment="1">
      <alignment vertical="center" wrapText="1"/>
    </xf>
    <xf numFmtId="3" fontId="5" fillId="2" borderId="1" xfId="0" applyNumberFormat="1" applyFont="1" applyFill="1" applyBorder="1" applyAlignment="1">
      <alignment vertical="center" wrapText="1" shrinkToFit="1"/>
    </xf>
    <xf numFmtId="3" fontId="5" fillId="2" borderId="7" xfId="0" applyNumberFormat="1" applyFont="1" applyFill="1" applyBorder="1" applyAlignment="1">
      <alignment vertical="center" wrapText="1"/>
    </xf>
    <xf numFmtId="3" fontId="0" fillId="2" borderId="0" xfId="0" applyNumberFormat="1" applyFont="1" applyFill="1"/>
    <xf numFmtId="164" fontId="5" fillId="2" borderId="1" xfId="1" applyNumberFormat="1" applyFont="1" applyFill="1" applyBorder="1" applyAlignment="1">
      <alignment vertical="center" wrapText="1" shrinkToFit="1"/>
    </xf>
    <xf numFmtId="164" fontId="5" fillId="2" borderId="7" xfId="1" applyNumberFormat="1" applyFont="1" applyFill="1" applyBorder="1" applyAlignment="1">
      <alignment vertical="center" wrapText="1"/>
    </xf>
    <xf numFmtId="0" fontId="5" fillId="2" borderId="1" xfId="0" applyFont="1" applyFill="1" applyBorder="1" applyAlignment="1">
      <alignment vertical="center"/>
    </xf>
    <xf numFmtId="164" fontId="2" fillId="2" borderId="1" xfId="1" applyNumberFormat="1" applyFont="1" applyFill="1" applyBorder="1"/>
    <xf numFmtId="164" fontId="15" fillId="2" borderId="1" xfId="1" applyNumberFormat="1" applyFont="1" applyFill="1" applyBorder="1"/>
    <xf numFmtId="164" fontId="5" fillId="2" borderId="1" xfId="1" applyNumberFormat="1" applyFont="1" applyFill="1" applyBorder="1" applyAlignment="1"/>
    <xf numFmtId="164" fontId="0" fillId="2" borderId="0" xfId="0" applyNumberFormat="1" applyFill="1"/>
    <xf numFmtId="0" fontId="0" fillId="2" borderId="10" xfId="0" applyFill="1" applyBorder="1"/>
    <xf numFmtId="0" fontId="0" fillId="2" borderId="10" xfId="0" applyFont="1" applyFill="1" applyBorder="1"/>
    <xf numFmtId="0" fontId="2" fillId="2" borderId="0" xfId="0" applyFont="1" applyFill="1" applyAlignment="1">
      <alignment horizontal="center"/>
    </xf>
    <xf numFmtId="1" fontId="4" fillId="2" borderId="0" xfId="0" applyNumberFormat="1" applyFont="1" applyFill="1" applyAlignment="1">
      <alignment horizontal="center"/>
    </xf>
    <xf numFmtId="0" fontId="5" fillId="2" borderId="11" xfId="0" applyFont="1" applyFill="1" applyBorder="1" applyAlignment="1">
      <alignment horizontal="right"/>
    </xf>
    <xf numFmtId="0" fontId="0" fillId="2" borderId="11" xfId="0" applyFill="1" applyBorder="1" applyAlignment="1">
      <alignment horizontal="right"/>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3" applyNumberFormat="1" applyFont="1" applyFill="1" applyBorder="1" applyAlignment="1">
      <alignment horizontal="center" vertical="center" wrapText="1"/>
    </xf>
    <xf numFmtId="1" fontId="2" fillId="2" borderId="0" xfId="0" applyNumberFormat="1" applyFont="1" applyFill="1" applyAlignment="1">
      <alignment horizontal="center" vertical="center" wrapText="1"/>
    </xf>
    <xf numFmtId="1" fontId="4" fillId="2" borderId="0" xfId="0" applyNumberFormat="1" applyFont="1" applyFill="1" applyAlignment="1">
      <alignment horizontal="center" vertical="center" wrapText="1"/>
    </xf>
    <xf numFmtId="1" fontId="5" fillId="2" borderId="11" xfId="0" applyNumberFormat="1" applyFont="1" applyFill="1" applyBorder="1" applyAlignment="1">
      <alignment horizontal="right" vertical="center"/>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xf>
    <xf numFmtId="3" fontId="2" fillId="2" borderId="1" xfId="22" applyNumberFormat="1" applyFont="1" applyFill="1" applyBorder="1" applyAlignment="1">
      <alignment horizontal="center" vertical="center" wrapText="1"/>
    </xf>
    <xf numFmtId="164" fontId="2" fillId="2" borderId="1" xfId="0" applyNumberFormat="1" applyFont="1" applyFill="1" applyBorder="1"/>
    <xf numFmtId="49" fontId="2" fillId="2" borderId="1" xfId="0" applyNumberFormat="1" applyFont="1" applyFill="1" applyBorder="1" applyAlignment="1">
      <alignment horizontal="center" vertical="center" wrapText="1"/>
    </xf>
  </cellXfs>
  <cellStyles count="24">
    <cellStyle name="Comma" xfId="1" builtinId="3"/>
    <cellStyle name="Comma 10 10 2" xfId="2"/>
    <cellStyle name="Comma 10 3" xfId="3"/>
    <cellStyle name="Comma 11" xfId="4"/>
    <cellStyle name="Comma 18" xfId="5"/>
    <cellStyle name="Comma 3 4 2" xfId="6"/>
    <cellStyle name="f_Danhmuc_Quyhoach2009 2 2" xfId="7"/>
    <cellStyle name="Normal" xfId="0" builtinId="0"/>
    <cellStyle name="Normal 11" xfId="8"/>
    <cellStyle name="Normal 2 2" xfId="9"/>
    <cellStyle name="Normal 2 2 2 2" xfId="10"/>
    <cellStyle name="Normal 2 2 2 2 2" xfId="11"/>
    <cellStyle name="Normal 2 6" xfId="12"/>
    <cellStyle name="Normal 2 8 2" xfId="13"/>
    <cellStyle name="Normal 37" xfId="14"/>
    <cellStyle name="Normal 38 2" xfId="15"/>
    <cellStyle name="Normal 39" xfId="16"/>
    <cellStyle name="Normal 44 2" xfId="17"/>
    <cellStyle name="Normal 51" xfId="18"/>
    <cellStyle name="Normal 51 2" xfId="19"/>
    <cellStyle name="Normal 6 2" xfId="20"/>
    <cellStyle name="Normal 6 2 2 2" xfId="21"/>
    <cellStyle name="Normal_Bieu mau (CV )" xfId="22"/>
    <cellStyle name="Normal_Sheet1_1"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11208.31633/DTC%202020%20(Bieu%20kem%20T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V/QD/2022/BIEU%20DAU%20TU%20PHAN%20BO%20DU%20TOAN%202023(B08-B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V/QD/2023/QD%203789/1.%20BIEU%20KEM%20Q&#272;%20CTMTQG%20PBDT%202023%20(B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ownloads/1-Dieu%20chinh%20von%202023%20(L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ownloads/T11-Bieu%20KH%20DTC%2020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V/BC/2023/SO%20KE%20HOACH%20VA%20DAU%20TU/BC%20danh%20gia%20giua%20ky%20DTC%202021-2025/BC%20347/9_Bieumauxaydungkehoach2021-2025_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V/BC/2019/So%20Tai%20chinh/BC%20giai%20ngan%203T%202019/T6BIEU%20BAO%20CAO%20KH%20V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DTC%202025%20GUI%20A%20NGON/UBND%20HUYEN/BC%20No%20dong/T11_Bieu%20no%20XDCB%20(Bieu%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V/TABMIS/Bang%20phien%20du%20lieu%20du%20toan%20nhap%20vao%20TABMIS%2020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02_Bieu%20kem%20KH%20giai%20nga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V/QD/2022/NQ%20dieu%20chinh%20DTC%202021-2025%20(L2)/To%20trinh/Dieu%20chinh%20DTC%202021-2025_Kem%20TT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V/BC/2023/SO%20TAI%20CHINH/BIEU%20GIAI%20NGAN%20DINH%20KY/T3_.%20Bieu%20so%2001%20(BC%20GIAI%20NGAN%20DINH%20KY%20T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wnloads/Dieu%20chinh%20DTC%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V/BC/2023/SO%20KE%20HOACH%20VA%20DAU%20TU/Xay%20dung%20ke%20hoach%20DTC%202024/BC%20danh%20gia%20giua%20ky%20DTC%202021-2025/9_Bieumauxaydungkehoach2021-2025_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ownloads/DTC%202025%20GUI%20A%20NGON/UBND%20HUYEN/BC%20DTC%202024/6%20thang/T6_BC%20tinh%20hinh%20thuc%20hien%20cac%20cong%20trinh%202024%206%20tha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TPCP"/>
      <sheetName val="Bieu 02"/>
      <sheetName val="Bieu 01 DTXD 2019"/>
      <sheetName val="TH"/>
      <sheetName val="TH DTC2020"/>
      <sheetName val="Sheet3"/>
      <sheetName val="BIEU  01NO DONG"/>
      <sheetName val="Bieu 02 TT no XDCB"/>
      <sheetName val="Sheet4"/>
      <sheetName val="BIEU 02 TT von"/>
      <sheetName val="Bieu 03 DTXD 2020"/>
      <sheetName val="BS moi"/>
      <sheetName val="NTM"/>
      <sheetName val="135"/>
      <sheetName val="Bieu02"/>
      <sheetName val="Sheet1"/>
      <sheetName val="Sheet2"/>
      <sheetName val="Bieu 03 k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Z13">
            <v>3000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01 KH 2021"/>
      <sheetName val="Bieu 02 no dong"/>
      <sheetName val="Bieu 03 TH 2022"/>
      <sheetName val="Bieu 04 TTV 2022"/>
      <sheetName val="Bieu 05 KCM 2022"/>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Bieu 08"/>
      <sheetName val="Bieu 09"/>
      <sheetName val="Bieu 10"/>
      <sheetName val="Bieu 12 (phuc hoi)"/>
      <sheetName val="TH CTMTQG"/>
      <sheetName val="Bieu 11 (MTQG)"/>
      <sheetName val="Von SN GNBV"/>
      <sheetName val="Von SN PTKTXH DBDTTS"/>
      <sheetName val="Von SN NT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6">
          <cell r="B56" t="str">
            <v>Cấp nước sinh hoạt tập trung xã Công Sơn, huyện Cao Lộc</v>
          </cell>
          <cell r="C56" t="str">
            <v>xã Công Sơn</v>
          </cell>
          <cell r="E56">
            <v>2022</v>
          </cell>
          <cell r="G56">
            <v>2816</v>
          </cell>
          <cell r="H56">
            <v>2633</v>
          </cell>
          <cell r="I56">
            <v>0</v>
          </cell>
          <cell r="J56">
            <v>183</v>
          </cell>
          <cell r="S56">
            <v>828</v>
          </cell>
          <cell r="T56">
            <v>828</v>
          </cell>
          <cell r="U56">
            <v>0</v>
          </cell>
          <cell r="V56">
            <v>0</v>
          </cell>
          <cell r="X56">
            <v>154</v>
          </cell>
          <cell r="Y56">
            <v>154</v>
          </cell>
          <cell r="AB56">
            <v>154</v>
          </cell>
          <cell r="AF56" t="str">
            <v>BQLDA ĐTXD</v>
          </cell>
        </row>
        <row r="57">
          <cell r="B57" t="str">
            <v>Cấp nước sinh hoạt tập trung xã Thạch Đạn, huyện Cao Lộc</v>
          </cell>
          <cell r="C57" t="str">
            <v>xã Thạch Đạn</v>
          </cell>
          <cell r="E57">
            <v>2022</v>
          </cell>
          <cell r="G57">
            <v>5800</v>
          </cell>
          <cell r="H57">
            <v>5400</v>
          </cell>
          <cell r="I57">
            <v>0</v>
          </cell>
          <cell r="J57">
            <v>400</v>
          </cell>
          <cell r="S57">
            <v>1615</v>
          </cell>
          <cell r="T57">
            <v>1500</v>
          </cell>
          <cell r="U57">
            <v>0</v>
          </cell>
          <cell r="V57">
            <v>115</v>
          </cell>
          <cell r="X57">
            <v>0</v>
          </cell>
          <cell r="Y57">
            <v>0</v>
          </cell>
          <cell r="AF57" t="str">
            <v>BQLDA ĐTXD</v>
          </cell>
        </row>
        <row r="58">
          <cell r="B58" t="str">
            <v>Đường Co Cam - Bản Lành, xã Hòa Cư, huyện Cao Lộc</v>
          </cell>
          <cell r="C58" t="str">
            <v>xã Hòa Cư</v>
          </cell>
          <cell r="D58" t="str">
            <v>GTNT 3,3km</v>
          </cell>
          <cell r="E58" t="str">
            <v>2023</v>
          </cell>
          <cell r="G58">
            <v>5000</v>
          </cell>
          <cell r="H58">
            <v>4800</v>
          </cell>
          <cell r="J58">
            <v>0</v>
          </cell>
          <cell r="K58">
            <v>200</v>
          </cell>
          <cell r="X58">
            <v>200</v>
          </cell>
          <cell r="Y58">
            <v>200</v>
          </cell>
          <cell r="AB58">
            <v>200</v>
          </cell>
          <cell r="AF58" t="str">
            <v>BQLDA ĐTXD</v>
          </cell>
        </row>
        <row r="59">
          <cell r="B59" t="str">
            <v>Đường Bản Dọn - Lục Ngoãng, xã Lộc Yên, huyện Cao Lộc năm 2023</v>
          </cell>
          <cell r="C59" t="str">
            <v>xã Lộc Yên</v>
          </cell>
          <cell r="D59" t="str">
            <v>GTNT 1km</v>
          </cell>
          <cell r="E59" t="str">
            <v>2023</v>
          </cell>
          <cell r="G59">
            <v>2200</v>
          </cell>
          <cell r="H59">
            <v>2000</v>
          </cell>
          <cell r="J59">
            <v>0</v>
          </cell>
          <cell r="K59">
            <v>200</v>
          </cell>
          <cell r="X59">
            <v>200</v>
          </cell>
          <cell r="Y59">
            <v>200</v>
          </cell>
          <cell r="AB59">
            <v>200</v>
          </cell>
          <cell r="AF59" t="str">
            <v>BQLDA ĐTXD</v>
          </cell>
        </row>
        <row r="60">
          <cell r="B60" t="str">
            <v>Sửa chữa đường Bản Rọi - Còn Phạc xã Thanh Lòa, huyện Cao Lộc</v>
          </cell>
          <cell r="C60" t="str">
            <v>xã Thanh Lòa</v>
          </cell>
          <cell r="D60" t="str">
            <v>GTNT 1,5km</v>
          </cell>
          <cell r="E60" t="str">
            <v>2023</v>
          </cell>
          <cell r="G60">
            <v>3200</v>
          </cell>
          <cell r="H60">
            <v>3000</v>
          </cell>
          <cell r="J60">
            <v>0</v>
          </cell>
          <cell r="K60">
            <v>200</v>
          </cell>
          <cell r="X60">
            <v>200</v>
          </cell>
          <cell r="Y60">
            <v>200</v>
          </cell>
          <cell r="AB60">
            <v>200</v>
          </cell>
          <cell r="AF60" t="str">
            <v>BQLDA ĐTXD</v>
          </cell>
        </row>
        <row r="61">
          <cell r="B61" t="str">
            <v>Đường BT Pắc Đây - Thán Dìu, xã Công Sơn, huyện Cao Lộc</v>
          </cell>
          <cell r="C61" t="str">
            <v>xã Công Sơn</v>
          </cell>
          <cell r="D61" t="str">
            <v>GTNT 1,5km</v>
          </cell>
          <cell r="E61" t="str">
            <v>2023</v>
          </cell>
          <cell r="G61">
            <v>3200</v>
          </cell>
          <cell r="H61">
            <v>3000</v>
          </cell>
          <cell r="J61">
            <v>0</v>
          </cell>
          <cell r="K61">
            <v>200</v>
          </cell>
          <cell r="X61">
            <v>200</v>
          </cell>
          <cell r="Y61">
            <v>200</v>
          </cell>
          <cell r="AB61">
            <v>200</v>
          </cell>
          <cell r="AF61" t="str">
            <v>BQLDA ĐTXD</v>
          </cell>
        </row>
        <row r="62">
          <cell r="B62" t="str">
            <v>Đường Khuổi Tát - Biên giới, xã Xuất Lễ</v>
          </cell>
          <cell r="C62" t="str">
            <v xml:space="preserve">xã Xuất Lễ </v>
          </cell>
          <cell r="D62" t="str">
            <v>GTNT 1km</v>
          </cell>
          <cell r="E62" t="str">
            <v>2023</v>
          </cell>
          <cell r="G62">
            <v>2000</v>
          </cell>
          <cell r="H62">
            <v>1800</v>
          </cell>
          <cell r="J62">
            <v>0</v>
          </cell>
          <cell r="K62">
            <v>200</v>
          </cell>
          <cell r="X62">
            <v>200</v>
          </cell>
          <cell r="Y62">
            <v>200</v>
          </cell>
          <cell r="AB62">
            <v>200</v>
          </cell>
          <cell r="AF62" t="str">
            <v>BQLDA ĐTXD</v>
          </cell>
        </row>
        <row r="63">
          <cell r="B63" t="str">
            <v>Bê tông hoá đường Nà Luộc- Nà Hộc, thôn Nà Thâm xã Cao Lâu, huyện Cao Lộc</v>
          </cell>
          <cell r="C63" t="str">
            <v>xã Cao Lâu</v>
          </cell>
          <cell r="D63" t="str">
            <v>GTNT 0,5km</v>
          </cell>
          <cell r="E63" t="str">
            <v>2023</v>
          </cell>
          <cell r="G63">
            <v>1000</v>
          </cell>
          <cell r="H63">
            <v>829</v>
          </cell>
          <cell r="J63">
            <v>0</v>
          </cell>
          <cell r="K63">
            <v>171</v>
          </cell>
          <cell r="X63">
            <v>171</v>
          </cell>
          <cell r="Y63">
            <v>171</v>
          </cell>
          <cell r="AB63">
            <v>171</v>
          </cell>
          <cell r="AF63" t="str">
            <v>BQLDA ĐTXD</v>
          </cell>
        </row>
        <row r="64">
          <cell r="B64" t="str">
            <v>Đường Co loi - Ngàn pặc, xã Mẫu Sơn (ĐH 22) huyện Cao Lộc</v>
          </cell>
          <cell r="C64" t="str">
            <v>xã Mẫu Sơn</v>
          </cell>
          <cell r="D64" t="str">
            <v>GTNT 3km</v>
          </cell>
          <cell r="E64" t="str">
            <v>2023</v>
          </cell>
          <cell r="G64">
            <v>4500</v>
          </cell>
          <cell r="H64">
            <v>4300</v>
          </cell>
          <cell r="J64">
            <v>0</v>
          </cell>
          <cell r="K64">
            <v>200</v>
          </cell>
          <cell r="X64">
            <v>200</v>
          </cell>
          <cell r="Y64">
            <v>200</v>
          </cell>
          <cell r="AB64">
            <v>200</v>
          </cell>
          <cell r="AF64" t="str">
            <v>BQLDA ĐTXD</v>
          </cell>
        </row>
        <row r="65">
          <cell r="B65" t="str">
            <v>Bổ sung một số hạng mục Trường TH&amp;THCS xã Hòa Cư năm 2023, huyện Cao Lộc</v>
          </cell>
          <cell r="C65" t="str">
            <v>xã Hòa Cư</v>
          </cell>
          <cell r="D65" t="str">
            <v>Dân dụng cấp III</v>
          </cell>
          <cell r="E65" t="str">
            <v>2023</v>
          </cell>
          <cell r="G65">
            <v>5000</v>
          </cell>
          <cell r="H65">
            <v>4600</v>
          </cell>
          <cell r="J65">
            <v>0</v>
          </cell>
          <cell r="K65">
            <v>400</v>
          </cell>
          <cell r="X65">
            <v>277</v>
          </cell>
          <cell r="Y65">
            <v>277</v>
          </cell>
          <cell r="AB65">
            <v>277</v>
          </cell>
          <cell r="AF65" t="str">
            <v>BQLDA ĐTXD</v>
          </cell>
        </row>
        <row r="66">
          <cell r="B66" t="str">
            <v>Trường PTDTBT TH&amp; THCS xã Thanh Lòa, huyện Cao Lộc</v>
          </cell>
          <cell r="C66" t="str">
            <v>xã Thanh Lòa</v>
          </cell>
          <cell r="D66" t="str">
            <v>Dân dụng cấp III</v>
          </cell>
          <cell r="E66" t="str">
            <v>2023</v>
          </cell>
          <cell r="G66">
            <v>1500</v>
          </cell>
          <cell r="H66">
            <v>1244</v>
          </cell>
          <cell r="J66">
            <v>0</v>
          </cell>
          <cell r="K66">
            <v>256</v>
          </cell>
          <cell r="X66">
            <v>199</v>
          </cell>
          <cell r="Y66">
            <v>199</v>
          </cell>
          <cell r="AB66">
            <v>199</v>
          </cell>
          <cell r="AF66" t="str">
            <v>BQLDA ĐTXD</v>
          </cell>
        </row>
        <row r="67">
          <cell r="B67" t="str">
            <v>Trường Tiểu học xã Cao Lâu, huyện Cao Lộc</v>
          </cell>
          <cell r="C67" t="str">
            <v>xã Cao Lâu</v>
          </cell>
          <cell r="D67" t="str">
            <v>Dân dụng cấp III</v>
          </cell>
          <cell r="E67" t="str">
            <v>2023</v>
          </cell>
          <cell r="G67">
            <v>1700</v>
          </cell>
          <cell r="H67">
            <v>1244</v>
          </cell>
          <cell r="J67">
            <v>0</v>
          </cell>
          <cell r="K67">
            <v>456</v>
          </cell>
          <cell r="X67">
            <v>200</v>
          </cell>
          <cell r="Y67">
            <v>200</v>
          </cell>
          <cell r="AB67">
            <v>200</v>
          </cell>
          <cell r="AF67" t="str">
            <v>BQLDA ĐTXD</v>
          </cell>
        </row>
        <row r="68">
          <cell r="B68" t="str">
            <v xml:space="preserve"> Nhà văn hóa thôn Bản Luận, xã Hòa Cư, huyện Cao Lộc</v>
          </cell>
          <cell r="C68" t="str">
            <v>xã Hòa Cư</v>
          </cell>
          <cell r="D68" t="str">
            <v>Dân dụng cấp III</v>
          </cell>
          <cell r="E68" t="str">
            <v>2023</v>
          </cell>
          <cell r="G68">
            <v>152</v>
          </cell>
          <cell r="H68">
            <v>144</v>
          </cell>
          <cell r="J68">
            <v>0</v>
          </cell>
          <cell r="K68">
            <v>8</v>
          </cell>
          <cell r="X68">
            <v>8</v>
          </cell>
          <cell r="Y68">
            <v>8</v>
          </cell>
          <cell r="AB68">
            <v>8</v>
          </cell>
        </row>
        <row r="69">
          <cell r="B69" t="str">
            <v>Xây dựng Nhà văn hóa thôn Chè Lân, xã Hòa Cư, huyện Cao Lộc</v>
          </cell>
          <cell r="C69" t="str">
            <v>xã Hòa Cư</v>
          </cell>
          <cell r="D69" t="str">
            <v>Dân dụng cấp III</v>
          </cell>
          <cell r="E69" t="str">
            <v>2023</v>
          </cell>
          <cell r="G69">
            <v>151</v>
          </cell>
          <cell r="H69">
            <v>144</v>
          </cell>
          <cell r="J69">
            <v>0</v>
          </cell>
          <cell r="K69">
            <v>7</v>
          </cell>
          <cell r="X69">
            <v>7</v>
          </cell>
          <cell r="Y69">
            <v>7</v>
          </cell>
          <cell r="AB69">
            <v>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01 KH 2021"/>
      <sheetName val="Bieu 02 no dong"/>
      <sheetName val="Bieu 03 TH 2022"/>
      <sheetName val="Bieu 04 TTV 2022"/>
      <sheetName val="Bieu 05 KCM 2022"/>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Bieu 08"/>
      <sheetName val="Bieu 09"/>
      <sheetName val="Bieu 10"/>
      <sheetName val="Bieu 12 (phuc hoi)"/>
      <sheetName val="foxz"/>
      <sheetName val="BIEU 11 TH CTMTQG"/>
      <sheetName val="Bieu 11A (DTPT)"/>
      <sheetName val="BIEU 11B Von SN GNBV"/>
      <sheetName val="BIEU 11C Von SN PTKTXH DBDTTS"/>
      <sheetName val="BIEU 11DVon SN NT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4">
          <cell r="B14" t="str">
            <v>Cấp nước sinh hoạt tập trung xã Công Sơn, huyện Cao Lộc</v>
          </cell>
          <cell r="C14" t="str">
            <v>xã Công Sơn</v>
          </cell>
          <cell r="E14">
            <v>2022</v>
          </cell>
          <cell r="F14" t="str">
            <v>626/QĐ-UBND ngày 10/3/2023</v>
          </cell>
        </row>
        <row r="15">
          <cell r="B15" t="str">
            <v>Cấp nước sinh hoạt tập trung xã Thạch Đạn, huyện Cao Lộc</v>
          </cell>
          <cell r="C15" t="str">
            <v>xã Thạch Đạn</v>
          </cell>
          <cell r="E15">
            <v>2022</v>
          </cell>
        </row>
        <row r="16">
          <cell r="B16" t="str">
            <v>Dự án 4</v>
          </cell>
          <cell r="C16">
            <v>0</v>
          </cell>
          <cell r="D16">
            <v>0</v>
          </cell>
          <cell r="E16">
            <v>0</v>
          </cell>
        </row>
        <row r="17">
          <cell r="B17" t="str">
            <v>Đường khai hoang Nà Phạ (Mốc  1158), xã Thanh Lòa, huyện Cao Lộc</v>
          </cell>
          <cell r="C17" t="str">
            <v>xã Thanh Lòa</v>
          </cell>
          <cell r="D17" t="str">
            <v>GTNT, 2km</v>
          </cell>
          <cell r="E17">
            <v>2022</v>
          </cell>
        </row>
        <row r="18">
          <cell r="B18" t="str">
            <v>Đường BT Ngàn Pặc - Pắc Đây (Km 14/ĐT 241), xã Công Sơn, huyện Cao Lộc</v>
          </cell>
          <cell r="C18" t="str">
            <v>xã Công Sơn</v>
          </cell>
          <cell r="D18" t="str">
            <v>GTNT, 3km</v>
          </cell>
          <cell r="E18">
            <v>2022</v>
          </cell>
        </row>
        <row r="19">
          <cell r="B19" t="str">
            <v>Đường Phai Đán, xã Bình Trung (Km 7+900 ĐH 29), huyện Cao Lộc</v>
          </cell>
          <cell r="C19" t="str">
            <v>xã Bình Trung</v>
          </cell>
          <cell r="D19" t="str">
            <v>GTNT 1km</v>
          </cell>
          <cell r="E19">
            <v>2022</v>
          </cell>
        </row>
        <row r="20">
          <cell r="B20" t="str">
            <v>Đường bê tông Bản Mới xã Hòa Cư, huyện Cao Lộc</v>
          </cell>
          <cell r="C20" t="str">
            <v>xã Hòa Cư</v>
          </cell>
          <cell r="D20" t="str">
            <v>GTNT, 2,5km</v>
          </cell>
          <cell r="E20">
            <v>2022</v>
          </cell>
        </row>
        <row r="21">
          <cell r="B21" t="str">
            <v>Đường Bản Dọn - Lục Luông, xã Lộc Yên, huyện Cao Lộc năm 2022</v>
          </cell>
          <cell r="C21" t="str">
            <v>xã Lộc Yên</v>
          </cell>
          <cell r="D21" t="str">
            <v>GTNT, 4km</v>
          </cell>
          <cell r="E21">
            <v>2022</v>
          </cell>
          <cell r="F21" t="str">
            <v>359/QĐ-UBND ngày 14/2/2023</v>
          </cell>
        </row>
        <row r="22">
          <cell r="B22" t="str">
            <v>Đường Bản Đông, xã Hòa Cư, huyện Cao Lộc</v>
          </cell>
          <cell r="C22" t="str">
            <v>xã Hòa Cư</v>
          </cell>
          <cell r="D22" t="str">
            <v>GTNT, 1,2km</v>
          </cell>
          <cell r="E22">
            <v>2022</v>
          </cell>
        </row>
        <row r="23">
          <cell r="B23" t="str">
            <v>Đường Co Loi - Khuổi Phiêng - Khuổi Đeng xã Mẫu Sơn (Km3+00 ĐH 22) , huyện Cao Lộc (giai đoạn I)</v>
          </cell>
          <cell r="C23" t="str">
            <v>xã Mẫu Sơn</v>
          </cell>
          <cell r="D23" t="str">
            <v>GTNT 3km</v>
          </cell>
          <cell r="E23">
            <v>2022</v>
          </cell>
        </row>
        <row r="24">
          <cell r="B24" t="str">
            <v xml:space="preserve"> Đường bê tông Nà Bó- Sông Danh, huyện Cao Lộc</v>
          </cell>
          <cell r="C24" t="str">
            <v>xã Cao Lâu</v>
          </cell>
          <cell r="D24" t="str">
            <v>GTNT 2,5km</v>
          </cell>
          <cell r="E24">
            <v>2022</v>
          </cell>
        </row>
        <row r="25">
          <cell r="B25" t="str">
            <v>Bê tông  nội đồng DH23- Nà pheo,  thôn Pò Phấy, xã Cao Lâu, huyện Cao Lộc</v>
          </cell>
          <cell r="C25" t="str">
            <v>xã Cao Lâu</v>
          </cell>
          <cell r="D25" t="str">
            <v>GTNT 1km</v>
          </cell>
          <cell r="E25">
            <v>2022</v>
          </cell>
        </row>
        <row r="26">
          <cell r="B26" t="str">
            <v>Đường bê tông trục thôn từ đường Co Loi - Thán Dìu đến xóm Khau Vàng, xã Mẫu Sơn, huyện Cao Lộc</v>
          </cell>
          <cell r="C26" t="str">
            <v>xã Mẫu Sơn</v>
          </cell>
          <cell r="D26" t="str">
            <v>GTNT 1km</v>
          </cell>
          <cell r="E26">
            <v>2022</v>
          </cell>
        </row>
        <row r="27">
          <cell r="B27" t="str">
            <v>Đường Còn Chủ - Lộc Hồ - Nà Hốc, xã Phú Xá, huyện Cao Lộc</v>
          </cell>
          <cell r="C27" t="str">
            <v>xã Phú Xá</v>
          </cell>
          <cell r="D27" t="str">
            <v>GTNT, 2,5km</v>
          </cell>
          <cell r="E27">
            <v>2022</v>
          </cell>
        </row>
        <row r="28">
          <cell r="B28" t="str">
            <v>Đường Bản Giếng, xã Lộc Yên, huyện Cao Lộc</v>
          </cell>
          <cell r="C28" t="str">
            <v>xã Lộc Yên</v>
          </cell>
          <cell r="D28" t="str">
            <v>GTNT 1,5KM</v>
          </cell>
          <cell r="E28">
            <v>2022</v>
          </cell>
        </row>
        <row r="29">
          <cell r="B29" t="str">
            <v xml:space="preserve">Đường Còn Trang, xã Phú Xá, huyện Cao Lộc </v>
          </cell>
          <cell r="C29" t="str">
            <v>Xã Phú Xá</v>
          </cell>
          <cell r="D29" t="str">
            <v>GTNT, 1,5km</v>
          </cell>
          <cell r="E29">
            <v>2022</v>
          </cell>
        </row>
        <row r="30">
          <cell r="B30" t="str">
            <v>Đường Kéo Cặp - Pàn Cù, xã Hòa Cư, huyện Cao Lộc năm 2021</v>
          </cell>
          <cell r="C30" t="str">
            <v>xã Hòa Cư</v>
          </cell>
          <cell r="D30" t="str">
            <v>GTNT, 3km</v>
          </cell>
          <cell r="E30" t="str">
            <v>2021-2022</v>
          </cell>
        </row>
        <row r="31">
          <cell r="B31" t="str">
            <v>Cải tạo, sửa chữa chợ Ba Sơn, xã Cao Lâu, huyện Cao Lộc</v>
          </cell>
          <cell r="C31" t="str">
            <v>xã Cao Lâu</v>
          </cell>
          <cell r="D31" t="str">
            <v>Dân dụng cấp III</v>
          </cell>
          <cell r="E31">
            <v>2022</v>
          </cell>
        </row>
        <row r="32">
          <cell r="B32" t="str">
            <v>Cải tạo Trạm y tế xã Bình Trung, huyện Cao Lộc</v>
          </cell>
          <cell r="C32" t="str">
            <v>xã Bình Trung</v>
          </cell>
          <cell r="D32" t="str">
            <v>Dân dụng cấp III</v>
          </cell>
          <cell r="E32">
            <v>2022</v>
          </cell>
        </row>
        <row r="33">
          <cell r="B33" t="str">
            <v>Dự án 5</v>
          </cell>
          <cell r="C33">
            <v>0</v>
          </cell>
          <cell r="D33">
            <v>0</v>
          </cell>
          <cell r="E33">
            <v>0</v>
          </cell>
        </row>
        <row r="34">
          <cell r="B34" t="str">
            <v>Trường PTDTBT TH&amp; THCS xã Mẫu Sơn, huyện Cao Lộc. Hạng mục phòng học và bếp ăn</v>
          </cell>
          <cell r="C34" t="str">
            <v>xã Mẫu Sơn</v>
          </cell>
          <cell r="D34" t="str">
            <v>Dân dụng cấp III</v>
          </cell>
          <cell r="E34">
            <v>2022</v>
          </cell>
        </row>
        <row r="35">
          <cell r="B35" t="str">
            <v>Trường TH &amp; THCS xã Hòa Cư, huyện Cao Lộc</v>
          </cell>
          <cell r="C35" t="str">
            <v>xã Hòa Cư</v>
          </cell>
          <cell r="D35" t="str">
            <v>Dân dụng cấp III</v>
          </cell>
          <cell r="E35">
            <v>2022</v>
          </cell>
          <cell r="F35" t="str">
            <v>555/QĐ-UBND ngày 27/02/2023</v>
          </cell>
        </row>
        <row r="36">
          <cell r="B36" t="str">
            <v>Trường PTDTBT TH&amp; THCS xã Công Sơn, huyện Cao Lộc</v>
          </cell>
          <cell r="C36" t="str">
            <v>xã Công Sơn</v>
          </cell>
          <cell r="D36" t="str">
            <v>Dân dụng cấp III</v>
          </cell>
          <cell r="E36">
            <v>2022</v>
          </cell>
        </row>
        <row r="37">
          <cell r="B37" t="str">
            <v>Trường PTDTBT TH&amp; THCS xã Lộc Yên, huyện Cao Lộc</v>
          </cell>
          <cell r="C37" t="str">
            <v>xã Lộc Yên</v>
          </cell>
          <cell r="D37" t="str">
            <v>Dân dụng cấp III</v>
          </cell>
          <cell r="E37">
            <v>2022</v>
          </cell>
        </row>
        <row r="38">
          <cell r="B38" t="str">
            <v>Trường TH xã Xuân Long</v>
          </cell>
          <cell r="C38" t="str">
            <v>xã Xuân Long</v>
          </cell>
          <cell r="D38" t="str">
            <v>Dân dụng cấp III</v>
          </cell>
          <cell r="E38">
            <v>2022</v>
          </cell>
        </row>
        <row r="39">
          <cell r="B39" t="str">
            <v>Công trình khởi công mới</v>
          </cell>
        </row>
        <row r="40">
          <cell r="B40" t="str">
            <v>Dự án 1</v>
          </cell>
        </row>
        <row r="41">
          <cell r="B41" t="str">
            <v>Hỗ trợ nhà ở</v>
          </cell>
          <cell r="C41" t="str">
            <v>địa bàn các xã ĐBKK</v>
          </cell>
          <cell r="E41" t="str">
            <v>2023</v>
          </cell>
        </row>
        <row r="42">
          <cell r="B42" t="str">
            <v>Dự án 4</v>
          </cell>
          <cell r="C42">
            <v>0</v>
          </cell>
        </row>
        <row r="43">
          <cell r="B43" t="str">
            <v>Đường Kéo Cặp - Pàn Cù, xã Hòa Cư, huyện Cao Lộc năm 2023</v>
          </cell>
          <cell r="C43" t="str">
            <v>xã Hòa Cư</v>
          </cell>
          <cell r="D43" t="str">
            <v xml:space="preserve">GTNT </v>
          </cell>
          <cell r="E43" t="str">
            <v>2023</v>
          </cell>
          <cell r="F43" t="str">
            <v>1303/QĐ-UBND ngày 04/5/2023</v>
          </cell>
        </row>
        <row r="44">
          <cell r="B44" t="str">
            <v>Đường Bản Dọn - Lục Ngoãng, xã Lộc Yên, huyện Cao Lộc năm 2023</v>
          </cell>
          <cell r="C44" t="str">
            <v>xã Lộc Yên</v>
          </cell>
          <cell r="D44" t="str">
            <v>GTNT 1km</v>
          </cell>
          <cell r="E44" t="str">
            <v>2023</v>
          </cell>
          <cell r="F44" t="str">
            <v>53/QĐ-UBND ngày 12/01/2023</v>
          </cell>
        </row>
        <row r="45">
          <cell r="B45" t="str">
            <v>Sửa chữa đường Bản Rọi - Còn Phạc xã Thanh Lòa, huyện Cao Lộc</v>
          </cell>
          <cell r="C45" t="str">
            <v>xã Thanh Lòa</v>
          </cell>
          <cell r="D45" t="str">
            <v>GTNT 1,5km</v>
          </cell>
          <cell r="E45" t="str">
            <v>2023</v>
          </cell>
          <cell r="F45" t="str">
            <v>366/QĐ-UBND ngày 14/02/2023</v>
          </cell>
        </row>
        <row r="46">
          <cell r="B46" t="str">
            <v>Đường BT Pắc Đây - Thán Dìu, xã Công Sơn, huyện Cao Lộc</v>
          </cell>
          <cell r="C46" t="str">
            <v>xã Công Sơn</v>
          </cell>
          <cell r="D46" t="str">
            <v>GTNT 1,5km</v>
          </cell>
          <cell r="E46" t="str">
            <v>2023</v>
          </cell>
        </row>
        <row r="47">
          <cell r="B47" t="str">
            <v>Đường Khuổi Tát - Biên giới, xã Xuất Lễ</v>
          </cell>
          <cell r="C47" t="str">
            <v xml:space="preserve">xã Xuất Lễ </v>
          </cell>
          <cell r="D47" t="str">
            <v>GTNT 1km</v>
          </cell>
          <cell r="E47" t="str">
            <v>2023</v>
          </cell>
          <cell r="F47" t="str">
            <v>31/QĐ-UBND ngày 09/01/2023</v>
          </cell>
        </row>
        <row r="48">
          <cell r="B48" t="str">
            <v>Bê tông hoá đường Nà Luộc- Nà Hộc, thôn Nà Thâm xã Cao Lâu, huyện Cao Lộc</v>
          </cell>
          <cell r="C48" t="str">
            <v>xã Cao Lâu</v>
          </cell>
          <cell r="D48" t="str">
            <v>GTNT 0,5km</v>
          </cell>
          <cell r="E48" t="str">
            <v>2023</v>
          </cell>
          <cell r="F48" t="str">
            <v>691/QĐ-UBND ngày 21/3/2023</v>
          </cell>
        </row>
        <row r="49">
          <cell r="B49" t="str">
            <v>Đường Co loi - Ngàn pặc, xã Mẫu Sơn (ĐH 22) huyện Cao Lộc</v>
          </cell>
          <cell r="C49" t="str">
            <v>xã Mẫu Sơn</v>
          </cell>
          <cell r="D49" t="str">
            <v>GTNT 3km</v>
          </cell>
          <cell r="E49" t="str">
            <v>2023</v>
          </cell>
        </row>
        <row r="50">
          <cell r="B50" t="str">
            <v>Đường Chè Lân - Lục Luông, xã Lộc Yên, huyện Cao Lộc</v>
          </cell>
          <cell r="C50" t="str">
            <v>xã Lộc Yên</v>
          </cell>
          <cell r="D50" t="str">
            <v>GTNT 2km</v>
          </cell>
          <cell r="E50" t="str">
            <v>2023</v>
          </cell>
          <cell r="F50" t="str">
            <v>235/QĐ-UBND ngày 31/01/2023</v>
          </cell>
        </row>
        <row r="51">
          <cell r="B51" t="str">
            <v>Đường Pò Phấy- Nà Thâm - Sông Danh, xã Cao Lâu,  huyện Cao Lộc</v>
          </cell>
          <cell r="C51" t="str">
            <v>xã Cao Lâu</v>
          </cell>
          <cell r="D51" t="str">
            <v>GTNT 2km</v>
          </cell>
          <cell r="E51" t="str">
            <v>2023</v>
          </cell>
          <cell r="F51" t="str">
            <v>693/QĐ-UBND ngày 21/3/2023</v>
          </cell>
        </row>
        <row r="52">
          <cell r="B52" t="str">
            <v>Đường Khuổi Mạ, xã Bình Trung, huyện Cao Lộc</v>
          </cell>
          <cell r="C52" t="str">
            <v>xã Bình Trung</v>
          </cell>
          <cell r="D52" t="str">
            <v>GTNT 0,7km</v>
          </cell>
          <cell r="E52" t="str">
            <v>2023</v>
          </cell>
        </row>
        <row r="53">
          <cell r="B53" t="str">
            <v>Cải tạo Trạm y tế xã Công Sơn, huyện Cao Lộc</v>
          </cell>
          <cell r="C53" t="str">
            <v>xã Công Sơn</v>
          </cell>
          <cell r="D53" t="str">
            <v>Dân dụng cấp III</v>
          </cell>
          <cell r="E53" t="str">
            <v>2023</v>
          </cell>
        </row>
        <row r="54">
          <cell r="B54" t="str">
            <v>Bổ sung một số hạng mục Trường TH&amp;THCS xã Hòa Cư năm 2023, huyện Cao Lộc</v>
          </cell>
          <cell r="C54" t="str">
            <v>xã Hòa Cư</v>
          </cell>
          <cell r="D54" t="str">
            <v>Dân dụng cấp III</v>
          </cell>
          <cell r="E54" t="str">
            <v>2023</v>
          </cell>
          <cell r="F54" t="str">
            <v>1262/QĐ-UBND ngày 28/4/2023</v>
          </cell>
        </row>
        <row r="55">
          <cell r="B55" t="str">
            <v>Dự án 5</v>
          </cell>
          <cell r="C55">
            <v>0</v>
          </cell>
        </row>
        <row r="56">
          <cell r="B56" t="str">
            <v>Trường PTDTBT THCS xã Thạch Đạn, huyện Cao Lộc. Hạng mục phòng học</v>
          </cell>
          <cell r="C56" t="str">
            <v>xã Thạch Đạn</v>
          </cell>
          <cell r="D56" t="str">
            <v>Dân dụng cấp III</v>
          </cell>
          <cell r="E56" t="str">
            <v>2023</v>
          </cell>
        </row>
        <row r="57">
          <cell r="B57" t="str">
            <v>Trường TH&amp; THCS xã Bình Trung</v>
          </cell>
          <cell r="C57" t="str">
            <v>xã Bình Trung</v>
          </cell>
          <cell r="D57" t="str">
            <v>Dân dụng cấp III</v>
          </cell>
          <cell r="E57" t="str">
            <v>2023</v>
          </cell>
        </row>
        <row r="58">
          <cell r="B58" t="str">
            <v>Trường PTDTBT TH&amp; THCS xã Thanh Lòa, huyện Cao Lộc</v>
          </cell>
          <cell r="C58" t="str">
            <v>xã Thanh Lòa</v>
          </cell>
          <cell r="D58" t="str">
            <v>Dân dụng cấp III</v>
          </cell>
          <cell r="E58" t="str">
            <v>2023</v>
          </cell>
        </row>
        <row r="59">
          <cell r="B59" t="str">
            <v>Trường Tiểu học xã Cao Lâu, huyện Cao Lộc</v>
          </cell>
          <cell r="C59" t="str">
            <v>xã Cao Lâu</v>
          </cell>
          <cell r="D59" t="str">
            <v>Dân dụng cấp III</v>
          </cell>
          <cell r="E59" t="str">
            <v>2023</v>
          </cell>
          <cell r="F59" t="str">
            <v>1656/QĐ-UBND ngày 30/5/2023</v>
          </cell>
        </row>
        <row r="60">
          <cell r="B60" t="str">
            <v>Dự án 6</v>
          </cell>
          <cell r="C60">
            <v>0</v>
          </cell>
        </row>
        <row r="61">
          <cell r="B61" t="str">
            <v xml:space="preserve"> Nhà văn hóa thôn Bản Luận, xã Hòa Cư, huyện Cao Lộc</v>
          </cell>
          <cell r="C61" t="str">
            <v>xã Hòa Cư</v>
          </cell>
          <cell r="D61" t="str">
            <v>Dân dụng cấp III</v>
          </cell>
          <cell r="E61" t="str">
            <v>2023</v>
          </cell>
        </row>
        <row r="62">
          <cell r="B62" t="str">
            <v>Xây dựng Nhà văn hóa thôn Chè Lân, xã Hòa Cư, huyện Cao Lộc</v>
          </cell>
          <cell r="C62" t="str">
            <v>xã Hòa Cư</v>
          </cell>
          <cell r="D62" t="str">
            <v>Dân dụng cấp III</v>
          </cell>
          <cell r="E62" t="str">
            <v>2023</v>
          </cell>
        </row>
        <row r="63">
          <cell r="B63" t="str">
            <v>Chương trình Mục tiêu quốc gia xây dựng nông thôn mới</v>
          </cell>
          <cell r="C63">
            <v>0</v>
          </cell>
          <cell r="D63">
            <v>0</v>
          </cell>
          <cell r="E63">
            <v>0</v>
          </cell>
        </row>
        <row r="64">
          <cell r="B64" t="str">
            <v>Công trình thanh toán vốn</v>
          </cell>
        </row>
        <row r="65">
          <cell r="B65" t="str">
            <v>Xã về đích năm 2022 (Thụy Hùng)</v>
          </cell>
        </row>
        <row r="66">
          <cell r="B66" t="str">
            <v>Đường Nà Lại, xã Thụy Hùng,  huyện Cao Lộc</v>
          </cell>
          <cell r="C66" t="str">
            <v xml:space="preserve">xã Thụy Hùng </v>
          </cell>
          <cell r="D66" t="str">
            <v>GTNT1,3km</v>
          </cell>
          <cell r="E66">
            <v>2022</v>
          </cell>
        </row>
        <row r="67">
          <cell r="B67" t="str">
            <v>Trường THCS xã Thụy Hùng, huyện Cao Lộc</v>
          </cell>
          <cell r="C67" t="str">
            <v xml:space="preserve">xã Thụy Hùng </v>
          </cell>
          <cell r="D67" t="str">
            <v>Dân dụng cấp III</v>
          </cell>
          <cell r="E67">
            <v>2022</v>
          </cell>
        </row>
        <row r="68">
          <cell r="B68" t="str">
            <v>Trường MN xã Thụy Hùng, huyện Cao Lộc</v>
          </cell>
          <cell r="C68" t="str">
            <v xml:space="preserve">xã Thụy Hùng </v>
          </cell>
          <cell r="D68" t="str">
            <v>Dân dụng cấp III</v>
          </cell>
          <cell r="E68">
            <v>2022</v>
          </cell>
        </row>
        <row r="69">
          <cell r="B69" t="str">
            <v>Trường TH  xã Thụy Hùng, huyện Cao Lộc. Hạng mục 4 phòng bộ môn</v>
          </cell>
          <cell r="C69" t="str">
            <v xml:space="preserve">xã Thụy Hùng </v>
          </cell>
          <cell r="D69" t="str">
            <v>Dân dụng cấp III</v>
          </cell>
          <cell r="E69">
            <v>2022</v>
          </cell>
        </row>
        <row r="70">
          <cell r="B70" t="str">
            <v>Xây dựng Nhà văn hóa xã Thụy Hùng,  huyện Cao Lộc</v>
          </cell>
          <cell r="C70" t="str">
            <v xml:space="preserve">xã Thụy Hùng </v>
          </cell>
          <cell r="D70" t="str">
            <v>Dân dụng cấp III</v>
          </cell>
          <cell r="E70">
            <v>2022</v>
          </cell>
        </row>
        <row r="71">
          <cell r="B71" t="str">
            <v>Cải tạo, sửa chữa đường điện 0,4kv Pò Nghiều, Pò Mạch, Còn Toòng xã Thụy Hùng,  huyện Cao Lộc</v>
          </cell>
          <cell r="C71" t="str">
            <v xml:space="preserve">xã Thụy Hùng </v>
          </cell>
          <cell r="D71" t="str">
            <v>Điện 0,4kv</v>
          </cell>
          <cell r="E71">
            <v>2022</v>
          </cell>
        </row>
        <row r="72">
          <cell r="B72" t="str">
            <v>Đường Còn Toòng, xã Thụy Hùng,  huyện Cao Lộc</v>
          </cell>
          <cell r="C72" t="str">
            <v xml:space="preserve">xã Thụy Hùng </v>
          </cell>
          <cell r="D72" t="str">
            <v>GTNT, 1km</v>
          </cell>
          <cell r="E72">
            <v>2022</v>
          </cell>
        </row>
        <row r="73">
          <cell r="B73" t="str">
            <v>Đường Nà Pàn - Khuổi Khe, xã Thụy Hùng,  huyện Cao Lộc</v>
          </cell>
          <cell r="C73" t="str">
            <v xml:space="preserve">xã Thụy Hùng </v>
          </cell>
          <cell r="D73" t="str">
            <v>GTNT  2km</v>
          </cell>
          <cell r="E73">
            <v>2022</v>
          </cell>
        </row>
        <row r="74">
          <cell r="B74" t="str">
            <v>Đường Lũng Coọng Nà Pàn, xã Thụy Hùng,  huyện Cao Lộc</v>
          </cell>
          <cell r="C74" t="str">
            <v xml:space="preserve">xã Thụy Hùng </v>
          </cell>
          <cell r="D74" t="str">
            <v>GTNT, 2,5km</v>
          </cell>
          <cell r="E74">
            <v>2022</v>
          </cell>
        </row>
        <row r="75">
          <cell r="B75" t="str">
            <v>Cấp nước sinh hoạt tập trung xã Thụy Hùng, huyện Cao Lộc</v>
          </cell>
          <cell r="C75" t="str">
            <v>Nước sinh hoạt</v>
          </cell>
          <cell r="D75" t="str">
            <v>2022-2023</v>
          </cell>
          <cell r="E75" t="str">
            <v>2022-2023</v>
          </cell>
        </row>
        <row r="76">
          <cell r="B76" t="str">
            <v>Xã phấn đấu nông thôn mới nâng cao năm 2022</v>
          </cell>
          <cell r="C76">
            <v>0</v>
          </cell>
          <cell r="D76">
            <v>0</v>
          </cell>
          <cell r="E76">
            <v>0</v>
          </cell>
        </row>
        <row r="77">
          <cell r="B77" t="str">
            <v>Xã Gia Cát</v>
          </cell>
          <cell r="C77">
            <v>0</v>
          </cell>
          <cell r="D77">
            <v>0</v>
          </cell>
          <cell r="E77">
            <v>0</v>
          </cell>
        </row>
        <row r="78">
          <cell r="B78" t="str">
            <v>Bổ sung một số hạng mục trường Mầm non xã Gia Cát, huyện Cao Lộc</v>
          </cell>
          <cell r="C78" t="str">
            <v>xã Gia Cát</v>
          </cell>
          <cell r="D78" t="str">
            <v>Dân dụng cấp III</v>
          </cell>
          <cell r="E78">
            <v>2022</v>
          </cell>
        </row>
        <row r="79">
          <cell r="B79" t="str">
            <v>Bổ sung một số hạng mục trường THCS xã Gia Cát, huyện Cao Lộc</v>
          </cell>
          <cell r="C79" t="str">
            <v>xã Gia Cát</v>
          </cell>
          <cell r="D79" t="str">
            <v>Dân dụng cấp III</v>
          </cell>
          <cell r="E79">
            <v>2022</v>
          </cell>
        </row>
        <row r="80">
          <cell r="B80" t="str">
            <v>Cải tạo, sửa chữa chợ Gia Cát, xã Gia Cát, huyện Cao Lộc</v>
          </cell>
          <cell r="C80" t="str">
            <v>xã Gia Cát</v>
          </cell>
          <cell r="D80" t="str">
            <v>Hạ tầng kỹ thuật</v>
          </cell>
          <cell r="E80" t="str">
            <v>2022-2023</v>
          </cell>
          <cell r="F80" t="str">
            <v>363/QĐ-UBND ngày 14/02/2023</v>
          </cell>
        </row>
        <row r="81">
          <cell r="B81" t="str">
            <v>Xã biên giới, đặc biệt khó khăn</v>
          </cell>
          <cell r="C81">
            <v>0</v>
          </cell>
          <cell r="D81">
            <v>0</v>
          </cell>
          <cell r="E81">
            <v>0</v>
          </cell>
        </row>
        <row r="82">
          <cell r="B82" t="str">
            <v>Xã Cao Lâu</v>
          </cell>
          <cell r="C82">
            <v>0</v>
          </cell>
          <cell r="D82">
            <v>0</v>
          </cell>
          <cell r="E82">
            <v>0</v>
          </cell>
        </row>
        <row r="83">
          <cell r="B83" t="str">
            <v>Bổ sung một số hạng mục trường TH xã Cao Lâu</v>
          </cell>
          <cell r="C83" t="str">
            <v>xã Cao Lâu</v>
          </cell>
          <cell r="D83" t="str">
            <v>Dân dụng cấp III</v>
          </cell>
          <cell r="E83" t="str">
            <v>2021-2022</v>
          </cell>
        </row>
        <row r="84">
          <cell r="B84" t="str">
            <v>Công trình khởi công mới</v>
          </cell>
        </row>
        <row r="85">
          <cell r="B85" t="str">
            <v>Xã Bảo Lâm</v>
          </cell>
        </row>
        <row r="86">
          <cell r="B86" t="str">
            <v>Đường Nà Pàn - Khuổi Tao, xã Bảo Lâm, huyện Cao Lộc</v>
          </cell>
          <cell r="C86" t="str">
            <v>xã Bảo Lâm</v>
          </cell>
          <cell r="D86" t="str">
            <v>GTNT 1,3km</v>
          </cell>
          <cell r="E86" t="str">
            <v>2023</v>
          </cell>
          <cell r="F86" t="str">
            <v>377 /QĐ-UBND ngày 17/02/2023</v>
          </cell>
        </row>
        <row r="87">
          <cell r="B87" t="str">
            <v xml:space="preserve">Đường Pò Nhùng - Khau Khẻ, xã Bảo Lâm, huyện Cao Lộc </v>
          </cell>
          <cell r="C87" t="str">
            <v>xã Bảo Lâm</v>
          </cell>
          <cell r="D87" t="str">
            <v>GTNT 4km</v>
          </cell>
          <cell r="E87" t="str">
            <v>2023</v>
          </cell>
        </row>
        <row r="88">
          <cell r="B88" t="str">
            <v>Đường Còn Háng - Giả Mộc, xã Bảo Lâm, huyện Cao Lộc</v>
          </cell>
          <cell r="C88" t="str">
            <v>xã Bảo Lâm</v>
          </cell>
          <cell r="D88" t="str">
            <v>GTNT 2,6km</v>
          </cell>
          <cell r="E88" t="str">
            <v>2023</v>
          </cell>
        </row>
        <row r="89">
          <cell r="B89" t="str">
            <v xml:space="preserve">Đường Co Luồng - Nà Hé, xã Bảo Lâm, huyện Cao Lộc </v>
          </cell>
          <cell r="C89" t="str">
            <v>xã Bảo Lâm</v>
          </cell>
          <cell r="D89" t="str">
            <v>GTNT 1,8km</v>
          </cell>
          <cell r="E89" t="str">
            <v>2023</v>
          </cell>
          <cell r="F89" t="str">
            <v>33 /QĐ-UBND ngày 14/02/2023</v>
          </cell>
        </row>
        <row r="90">
          <cell r="B90" t="str">
            <v>Đường Quang Slư, xã Bảo Lâm, huyện Cao Lộc</v>
          </cell>
          <cell r="C90" t="str">
            <v>xã Bảo Lâm</v>
          </cell>
          <cell r="D90" t="str">
            <v>GTNT 1,3km</v>
          </cell>
          <cell r="E90" t="str">
            <v>2023</v>
          </cell>
          <cell r="F90" t="str">
            <v>636/QĐ-UBND ngày 13/03/2023</v>
          </cell>
        </row>
        <row r="91">
          <cell r="B91" t="str">
            <v>Xây dựng trường mầm non xã Bảo Lâm. Hạng mục 02 phòng học văn hóa , 03 phòng hành chính phụ trợ</v>
          </cell>
          <cell r="C91" t="str">
            <v>xã Bảo Lâm</v>
          </cell>
          <cell r="D91" t="str">
            <v>Dân dụng cấp III</v>
          </cell>
          <cell r="E91" t="str">
            <v>2023</v>
          </cell>
        </row>
        <row r="92">
          <cell r="B92" t="str">
            <v>Xây dựng trường Tiểu học &amp; THCS xã Bảo Lâm, huyện Cao Lộc</v>
          </cell>
          <cell r="C92" t="str">
            <v>xã Bảo Lâm</v>
          </cell>
          <cell r="D92" t="str">
            <v>Dân dụng cấp III</v>
          </cell>
          <cell r="E92" t="str">
            <v>2023</v>
          </cell>
          <cell r="F92" t="str">
            <v>1261/QĐ-UBND ngày 28/4/2023</v>
          </cell>
        </row>
        <row r="93">
          <cell r="B93" t="str">
            <v>Xây dựng Nhà văn hóa xã Bảo Lâm, huyện Cao Lộc</v>
          </cell>
          <cell r="C93" t="str">
            <v>xã Bảo Lâm</v>
          </cell>
          <cell r="D93" t="str">
            <v>Dân dụng cấp III</v>
          </cell>
          <cell r="E93" t="str">
            <v>2023</v>
          </cell>
          <cell r="F93" t="str">
            <v>1461/QĐ-UBND ngày 17/5/2023</v>
          </cell>
        </row>
      </sheetData>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eu chinh von keo dai 2018-201"/>
      <sheetName val="foxz"/>
      <sheetName val="XXXXXX"/>
      <sheetName val="Recovered_Sheet1"/>
      <sheetName val="Bieu 01 dieu chin giam"/>
      <sheetName val="Bieu 02 MTQG DTTS&amp;MN (von 2022)"/>
      <sheetName val="Bieu 03 MTQG DTTS&amp;MN (von 2023)"/>
      <sheetName val="Bieu 04 MTQG NTM (2022)"/>
      <sheetName val="Bieu 05 MTQG NTM (2023) "/>
      <sheetName val="Bieu 06 Ngan sach huyen"/>
      <sheetName val="Von su nghiep"/>
    </sheetNames>
    <sheetDataSet>
      <sheetData sheetId="0" refreshError="1"/>
      <sheetData sheetId="1" refreshError="1"/>
      <sheetData sheetId="2" refreshError="1"/>
      <sheetData sheetId="3" refreshError="1"/>
      <sheetData sheetId="4" refreshError="1">
        <row r="10">
          <cell r="B10" t="str">
            <v xml:space="preserve">Trích lại 10% quỹ phát triển quỹ đất tỉnh </v>
          </cell>
          <cell r="G10">
            <v>5300</v>
          </cell>
          <cell r="J10">
            <v>5300</v>
          </cell>
          <cell r="L10">
            <v>0</v>
          </cell>
          <cell r="Q10">
            <v>0</v>
          </cell>
          <cell r="U10">
            <v>5300</v>
          </cell>
          <cell r="V10">
            <v>1300</v>
          </cell>
          <cell r="W10">
            <v>4000</v>
          </cell>
        </row>
        <row r="11">
          <cell r="B11" t="str">
            <v>Trích 10% chi công tác đo đạc, đăng ký đất đai, cấp giấy CN QSDĐ, xây dựng cơ sở dữ liệu đất đai và đăng ký biến động, chỉnh lý hồ sơ địa chính</v>
          </cell>
          <cell r="G11">
            <v>5300</v>
          </cell>
          <cell r="J11">
            <v>5300</v>
          </cell>
          <cell r="L11">
            <v>0</v>
          </cell>
          <cell r="Q11">
            <v>0</v>
          </cell>
          <cell r="U11">
            <v>5300</v>
          </cell>
          <cell r="V11">
            <v>1300</v>
          </cell>
          <cell r="W11">
            <v>4000</v>
          </cell>
        </row>
        <row r="12">
          <cell r="B12" t="str">
            <v>Vốn thực hiện quy hoạch</v>
          </cell>
          <cell r="G12">
            <v>2000</v>
          </cell>
          <cell r="J12">
            <v>2000</v>
          </cell>
          <cell r="L12">
            <v>0</v>
          </cell>
          <cell r="Q12">
            <v>0</v>
          </cell>
          <cell r="U12">
            <v>2000</v>
          </cell>
          <cell r="V12">
            <v>2000</v>
          </cell>
          <cell r="W12">
            <v>0</v>
          </cell>
        </row>
        <row r="13">
          <cell r="B13" t="str">
            <v>Vốn thu sử dụng đất tỉnh giao</v>
          </cell>
          <cell r="G13">
            <v>47802</v>
          </cell>
          <cell r="H13">
            <v>0</v>
          </cell>
          <cell r="I13">
            <v>0</v>
          </cell>
          <cell r="J13">
            <v>46302</v>
          </cell>
          <cell r="K13">
            <v>1500</v>
          </cell>
          <cell r="L13">
            <v>42900</v>
          </cell>
          <cell r="M13">
            <v>0</v>
          </cell>
          <cell r="N13">
            <v>0</v>
          </cell>
          <cell r="O13">
            <v>42900</v>
          </cell>
          <cell r="P13">
            <v>0</v>
          </cell>
          <cell r="Q13">
            <v>25800</v>
          </cell>
          <cell r="R13">
            <v>0</v>
          </cell>
          <cell r="S13">
            <v>0</v>
          </cell>
          <cell r="T13">
            <v>25800</v>
          </cell>
          <cell r="U13">
            <v>15000</v>
          </cell>
          <cell r="V13">
            <v>2550</v>
          </cell>
          <cell r="W13">
            <v>12450</v>
          </cell>
        </row>
        <row r="14">
          <cell r="B14" t="str">
            <v>Thanh toán vốn</v>
          </cell>
          <cell r="G14">
            <v>40600</v>
          </cell>
          <cell r="H14">
            <v>0</v>
          </cell>
          <cell r="I14">
            <v>0</v>
          </cell>
          <cell r="J14">
            <v>40600</v>
          </cell>
          <cell r="K14">
            <v>0</v>
          </cell>
          <cell r="L14">
            <v>40600</v>
          </cell>
          <cell r="M14">
            <v>0</v>
          </cell>
          <cell r="N14">
            <v>0</v>
          </cell>
          <cell r="O14">
            <v>40600</v>
          </cell>
          <cell r="P14">
            <v>0</v>
          </cell>
          <cell r="Q14">
            <v>25800</v>
          </cell>
          <cell r="R14">
            <v>0</v>
          </cell>
          <cell r="S14">
            <v>0</v>
          </cell>
          <cell r="T14">
            <v>25800</v>
          </cell>
          <cell r="U14">
            <v>13000</v>
          </cell>
          <cell r="V14">
            <v>1650</v>
          </cell>
          <cell r="W14">
            <v>11350</v>
          </cell>
        </row>
        <row r="15">
          <cell r="B15" t="str">
            <v>Cải tạo, nâng cấp đường ĐH 30  xã Tân Liên, huyện Cao Lộc</v>
          </cell>
          <cell r="C15" t="str">
            <v>xã Tân Liên</v>
          </cell>
          <cell r="D15" t="str">
            <v>GTNT,  1,5km</v>
          </cell>
          <cell r="E15" t="str">
            <v>2021</v>
          </cell>
          <cell r="F15" t="str">
            <v xml:space="preserve">1217/QĐ-UBND ngày 06/4/2021 </v>
          </cell>
          <cell r="G15">
            <v>7000</v>
          </cell>
          <cell r="H15">
            <v>0</v>
          </cell>
          <cell r="I15">
            <v>0</v>
          </cell>
          <cell r="J15">
            <v>7000</v>
          </cell>
          <cell r="K15">
            <v>0</v>
          </cell>
          <cell r="L15">
            <v>7000</v>
          </cell>
          <cell r="M15">
            <v>0</v>
          </cell>
          <cell r="N15">
            <v>0</v>
          </cell>
          <cell r="O15">
            <v>7000</v>
          </cell>
          <cell r="P15">
            <v>0</v>
          </cell>
          <cell r="Q15">
            <v>4500</v>
          </cell>
          <cell r="R15">
            <v>0</v>
          </cell>
          <cell r="T15">
            <v>4500</v>
          </cell>
          <cell r="U15">
            <v>2500</v>
          </cell>
          <cell r="V15">
            <v>0</v>
          </cell>
          <cell r="W15">
            <v>2500</v>
          </cell>
          <cell r="X15" t="str">
            <v>BQLDA ĐTXD</v>
          </cell>
        </row>
        <row r="16">
          <cell r="B16" t="str">
            <v>Cải tạo, nâng cấp đường ĐH 21 Bản Ngõa, xã Xuất Lễ, huyện Cao Lộc</v>
          </cell>
          <cell r="C16" t="str">
            <v>xã Xuất Lễ</v>
          </cell>
          <cell r="D16" t="str">
            <v>GTNT,  5km</v>
          </cell>
          <cell r="E16" t="str">
            <v>2021</v>
          </cell>
          <cell r="F16" t="str">
            <v xml:space="preserve">567/QĐ-UBND ngày 03/2/2021 </v>
          </cell>
          <cell r="G16">
            <v>10500</v>
          </cell>
          <cell r="H16">
            <v>0</v>
          </cell>
          <cell r="I16">
            <v>0</v>
          </cell>
          <cell r="J16">
            <v>10500</v>
          </cell>
          <cell r="K16">
            <v>0</v>
          </cell>
          <cell r="L16">
            <v>10500</v>
          </cell>
          <cell r="M16">
            <v>0</v>
          </cell>
          <cell r="N16">
            <v>0</v>
          </cell>
          <cell r="O16">
            <v>10500</v>
          </cell>
          <cell r="P16">
            <v>0</v>
          </cell>
          <cell r="Q16">
            <v>7000</v>
          </cell>
          <cell r="R16">
            <v>0</v>
          </cell>
          <cell r="T16">
            <v>7000</v>
          </cell>
          <cell r="U16">
            <v>3500</v>
          </cell>
          <cell r="V16">
            <v>1000</v>
          </cell>
          <cell r="W16">
            <v>2500</v>
          </cell>
          <cell r="X16" t="str">
            <v>BQLDA ĐTXD</v>
          </cell>
        </row>
        <row r="17">
          <cell r="B17" t="str">
            <v>Trường THCS xã Hải Yến, huyện Cao Lộc. Hạng mục phòng hội đồng , truyền thống, nhà kho, nhà vệ sinh giáo viên</v>
          </cell>
          <cell r="C17" t="str">
            <v>xã Hải Yến</v>
          </cell>
          <cell r="D17" t="str">
            <v>Dân dụng cấp III</v>
          </cell>
          <cell r="E17" t="str">
            <v>2021</v>
          </cell>
          <cell r="F17" t="str">
            <v xml:space="preserve">1290/QĐ-UBND ngày 13/4/2021 </v>
          </cell>
          <cell r="G17">
            <v>1200</v>
          </cell>
          <cell r="H17">
            <v>0</v>
          </cell>
          <cell r="I17">
            <v>0</v>
          </cell>
          <cell r="J17">
            <v>1200</v>
          </cell>
          <cell r="L17">
            <v>1200</v>
          </cell>
          <cell r="M17">
            <v>0</v>
          </cell>
          <cell r="N17">
            <v>0</v>
          </cell>
          <cell r="O17">
            <v>1200</v>
          </cell>
          <cell r="P17">
            <v>0</v>
          </cell>
          <cell r="Q17">
            <v>800</v>
          </cell>
          <cell r="R17">
            <v>0</v>
          </cell>
          <cell r="T17">
            <v>800</v>
          </cell>
          <cell r="U17">
            <v>400</v>
          </cell>
          <cell r="V17">
            <v>200</v>
          </cell>
          <cell r="W17">
            <v>200</v>
          </cell>
          <cell r="X17" t="str">
            <v>BQLDA ĐTXD</v>
          </cell>
        </row>
        <row r="18">
          <cell r="B18" t="str">
            <v>Cải tạo, sửa chữa khuôn viên cây xanh N16 (giáp QL1), thị trấn Cao Lộc, huyện Cao Lộc</v>
          </cell>
          <cell r="C18" t="str">
            <v>TT Cao Lộc</v>
          </cell>
          <cell r="D18" t="str">
            <v>Công trình công cộng</v>
          </cell>
          <cell r="E18" t="str">
            <v>2021</v>
          </cell>
          <cell r="F18" t="str">
            <v>QĐ:4383/QĐ-UBND ngày 22/9/2021</v>
          </cell>
          <cell r="G18">
            <v>5000</v>
          </cell>
          <cell r="H18">
            <v>0</v>
          </cell>
          <cell r="I18">
            <v>0</v>
          </cell>
          <cell r="J18">
            <v>5000</v>
          </cell>
          <cell r="L18">
            <v>5000</v>
          </cell>
          <cell r="M18">
            <v>0</v>
          </cell>
          <cell r="N18">
            <v>0</v>
          </cell>
          <cell r="O18">
            <v>5000</v>
          </cell>
          <cell r="P18">
            <v>0</v>
          </cell>
          <cell r="Q18">
            <v>3000</v>
          </cell>
          <cell r="R18">
            <v>0</v>
          </cell>
          <cell r="T18">
            <v>3000</v>
          </cell>
          <cell r="U18">
            <v>900</v>
          </cell>
          <cell r="V18">
            <v>0</v>
          </cell>
          <cell r="W18">
            <v>900</v>
          </cell>
          <cell r="X18" t="str">
            <v>Phòng Kinh tế và HT</v>
          </cell>
        </row>
        <row r="19">
          <cell r="B19" t="str">
            <v>Trường Tiểu học TT Cao Lộc, huyện Cao Lộc. Hạng mục: 4 phòng học, bếp ăn, sơn cửa</v>
          </cell>
          <cell r="C19" t="str">
            <v>TT Cao Lộc</v>
          </cell>
          <cell r="D19" t="str">
            <v>Dân dụng cấp III</v>
          </cell>
          <cell r="E19" t="str">
            <v>2021</v>
          </cell>
          <cell r="F19" t="str">
            <v xml:space="preserve">1021/QĐ-UBND ngày 24/3/2021 </v>
          </cell>
          <cell r="G19">
            <v>3500</v>
          </cell>
          <cell r="H19">
            <v>0</v>
          </cell>
          <cell r="I19">
            <v>0</v>
          </cell>
          <cell r="J19">
            <v>3500</v>
          </cell>
          <cell r="L19">
            <v>3500</v>
          </cell>
          <cell r="M19">
            <v>0</v>
          </cell>
          <cell r="N19">
            <v>0</v>
          </cell>
          <cell r="O19">
            <v>3500</v>
          </cell>
          <cell r="P19">
            <v>0</v>
          </cell>
          <cell r="Q19">
            <v>2300</v>
          </cell>
          <cell r="R19">
            <v>0</v>
          </cell>
          <cell r="T19">
            <v>2300</v>
          </cell>
          <cell r="U19">
            <v>1200</v>
          </cell>
          <cell r="V19">
            <v>0</v>
          </cell>
          <cell r="W19">
            <v>1200</v>
          </cell>
          <cell r="X19" t="str">
            <v>BQLDA ĐTXD</v>
          </cell>
        </row>
        <row r="20">
          <cell r="B20" t="str">
            <v>Trường THCS xã Tân Thành. Hạng mục phòng truyền thống, thay thế hệ thống cửa, lát sân xây bể</v>
          </cell>
          <cell r="C20" t="str">
            <v>xã Tân Thành</v>
          </cell>
          <cell r="D20" t="str">
            <v>Dân dụng cấp III</v>
          </cell>
          <cell r="E20" t="str">
            <v>2022</v>
          </cell>
          <cell r="F20" t="str">
            <v>1392/QĐ-UBND ngày 25/4/2022</v>
          </cell>
          <cell r="G20">
            <v>1500</v>
          </cell>
          <cell r="H20">
            <v>0</v>
          </cell>
          <cell r="I20">
            <v>0</v>
          </cell>
          <cell r="J20">
            <v>1500</v>
          </cell>
          <cell r="L20">
            <v>1500</v>
          </cell>
          <cell r="M20">
            <v>0</v>
          </cell>
          <cell r="N20">
            <v>0</v>
          </cell>
          <cell r="O20">
            <v>1500</v>
          </cell>
          <cell r="P20">
            <v>0</v>
          </cell>
          <cell r="Q20">
            <v>500</v>
          </cell>
          <cell r="R20">
            <v>0</v>
          </cell>
          <cell r="T20">
            <v>500</v>
          </cell>
          <cell r="U20">
            <v>300</v>
          </cell>
          <cell r="V20">
            <v>0</v>
          </cell>
          <cell r="W20">
            <v>300</v>
          </cell>
          <cell r="X20" t="str">
            <v>BQLDA ĐTXD</v>
          </cell>
        </row>
        <row r="21">
          <cell r="B21" t="str">
            <v>Trường TH xã Tân Liên, huyện Cao Lộc. Hạng mục 03 phòng học và sửa chữa cửa đã cũ</v>
          </cell>
          <cell r="C21" t="str">
            <v>xã Tân Liên</v>
          </cell>
          <cell r="D21" t="str">
            <v>Dân dụng cấp III</v>
          </cell>
          <cell r="E21" t="str">
            <v>2021</v>
          </cell>
          <cell r="F21" t="str">
            <v xml:space="preserve">1388/QĐ-UBND ngày 23/4/2021 </v>
          </cell>
          <cell r="G21">
            <v>1600</v>
          </cell>
          <cell r="H21">
            <v>0</v>
          </cell>
          <cell r="I21">
            <v>0</v>
          </cell>
          <cell r="J21">
            <v>1600</v>
          </cell>
          <cell r="L21">
            <v>1600</v>
          </cell>
          <cell r="M21">
            <v>0</v>
          </cell>
          <cell r="N21">
            <v>0</v>
          </cell>
          <cell r="O21">
            <v>1600</v>
          </cell>
          <cell r="P21">
            <v>0</v>
          </cell>
          <cell r="Q21">
            <v>1100</v>
          </cell>
          <cell r="R21">
            <v>0</v>
          </cell>
          <cell r="T21">
            <v>1100</v>
          </cell>
          <cell r="U21">
            <v>500</v>
          </cell>
          <cell r="V21">
            <v>0</v>
          </cell>
          <cell r="W21">
            <v>500</v>
          </cell>
          <cell r="X21" t="str">
            <v>BQLDA ĐTXD</v>
          </cell>
        </row>
        <row r="22">
          <cell r="B22" t="str">
            <v>Xây dựng Trụ sở các cơ quan UBND huyện Cao Lộc</v>
          </cell>
          <cell r="C22" t="str">
            <v>TT Cao Lộc</v>
          </cell>
          <cell r="D22" t="str">
            <v>Dân dụng cấp III</v>
          </cell>
          <cell r="E22" t="str">
            <v>2021</v>
          </cell>
          <cell r="F22" t="str">
            <v xml:space="preserve">1179/QĐ-UBND ngày 31/3/2021 </v>
          </cell>
          <cell r="G22">
            <v>8000</v>
          </cell>
          <cell r="H22">
            <v>0</v>
          </cell>
          <cell r="I22">
            <v>0</v>
          </cell>
          <cell r="J22">
            <v>8000</v>
          </cell>
          <cell r="L22">
            <v>8000</v>
          </cell>
          <cell r="M22">
            <v>0</v>
          </cell>
          <cell r="N22">
            <v>0</v>
          </cell>
          <cell r="O22">
            <v>8000</v>
          </cell>
          <cell r="P22">
            <v>0</v>
          </cell>
          <cell r="Q22">
            <v>5100</v>
          </cell>
          <cell r="R22">
            <v>0</v>
          </cell>
          <cell r="T22">
            <v>5100</v>
          </cell>
          <cell r="U22">
            <v>2900</v>
          </cell>
          <cell r="V22">
            <v>0</v>
          </cell>
          <cell r="W22">
            <v>2900</v>
          </cell>
          <cell r="X22" t="str">
            <v>BQLDA ĐTXD</v>
          </cell>
        </row>
        <row r="23">
          <cell r="B23" t="str">
            <v>Đường Còn Khoang - Pá Phiêng (Km2+250 QL 1B), xã Hồng Phong, huyện Cao Lộc</v>
          </cell>
          <cell r="C23" t="str">
            <v>xã Hồng Phong</v>
          </cell>
          <cell r="D23" t="str">
            <v>GTNT,  1,5km</v>
          </cell>
          <cell r="E23" t="str">
            <v>2021</v>
          </cell>
          <cell r="F23" t="str">
            <v xml:space="preserve">1307/QĐ-UBND ngày 16/4/2021 </v>
          </cell>
          <cell r="G23">
            <v>2300</v>
          </cell>
          <cell r="H23">
            <v>0</v>
          </cell>
          <cell r="I23">
            <v>0</v>
          </cell>
          <cell r="J23">
            <v>2300</v>
          </cell>
          <cell r="L23">
            <v>2300</v>
          </cell>
          <cell r="M23">
            <v>0</v>
          </cell>
          <cell r="N23">
            <v>0</v>
          </cell>
          <cell r="O23">
            <v>2300</v>
          </cell>
          <cell r="P23">
            <v>0</v>
          </cell>
          <cell r="Q23">
            <v>1500</v>
          </cell>
          <cell r="R23">
            <v>0</v>
          </cell>
          <cell r="T23">
            <v>1500</v>
          </cell>
          <cell r="U23">
            <v>800</v>
          </cell>
          <cell r="V23">
            <v>450</v>
          </cell>
          <cell r="W23">
            <v>350</v>
          </cell>
          <cell r="X23" t="str">
            <v>BQLDA ĐTXD</v>
          </cell>
        </row>
        <row r="24">
          <cell r="B24" t="str">
            <v>Khởi công mới</v>
          </cell>
          <cell r="G24">
            <v>7202</v>
          </cell>
          <cell r="H24">
            <v>0</v>
          </cell>
          <cell r="I24">
            <v>0</v>
          </cell>
          <cell r="J24">
            <v>5702</v>
          </cell>
          <cell r="K24">
            <v>1500</v>
          </cell>
          <cell r="L24">
            <v>2300</v>
          </cell>
          <cell r="M24">
            <v>0</v>
          </cell>
          <cell r="N24">
            <v>0</v>
          </cell>
          <cell r="O24">
            <v>2300</v>
          </cell>
          <cell r="P24">
            <v>0</v>
          </cell>
          <cell r="Q24">
            <v>0</v>
          </cell>
          <cell r="R24">
            <v>0</v>
          </cell>
          <cell r="S24">
            <v>0</v>
          </cell>
          <cell r="T24">
            <v>0</v>
          </cell>
          <cell r="U24">
            <v>2000</v>
          </cell>
          <cell r="V24">
            <v>900</v>
          </cell>
          <cell r="W24">
            <v>1100</v>
          </cell>
        </row>
        <row r="25">
          <cell r="B25" t="str">
            <v>Nâng cấp mặt đường vào Huyện ủy huyện Cao Lộc</v>
          </cell>
          <cell r="C25" t="str">
            <v>TT Cao Lộc</v>
          </cell>
          <cell r="D25" t="str">
            <v>Hạ tầng kỹ thuật</v>
          </cell>
          <cell r="E25" t="str">
            <v>2023</v>
          </cell>
          <cell r="F25">
            <v>0</v>
          </cell>
          <cell r="G25">
            <v>1202</v>
          </cell>
          <cell r="H25">
            <v>0</v>
          </cell>
          <cell r="I25">
            <v>0</v>
          </cell>
          <cell r="J25">
            <v>1202</v>
          </cell>
          <cell r="L25">
            <v>800</v>
          </cell>
          <cell r="M25">
            <v>0</v>
          </cell>
          <cell r="N25">
            <v>0</v>
          </cell>
          <cell r="O25">
            <v>800</v>
          </cell>
          <cell r="P25">
            <v>0</v>
          </cell>
          <cell r="Q25">
            <v>0</v>
          </cell>
          <cell r="U25">
            <v>700</v>
          </cell>
          <cell r="V25">
            <v>0</v>
          </cell>
          <cell r="W25">
            <v>700</v>
          </cell>
          <cell r="X25" t="str">
            <v>BQLDA ĐTXD</v>
          </cell>
        </row>
        <row r="26">
          <cell r="B26" t="str">
            <v>Trạm biến áp Điện thôn Hợp Tân, xã Gia Cát, huyện Cao Lộc</v>
          </cell>
          <cell r="C26" t="str">
            <v>xã Gia Cát</v>
          </cell>
          <cell r="D26" t="str">
            <v>đường điện 3km</v>
          </cell>
          <cell r="E26" t="str">
            <v>2023</v>
          </cell>
          <cell r="F26">
            <v>0</v>
          </cell>
          <cell r="G26">
            <v>2000</v>
          </cell>
          <cell r="H26">
            <v>0</v>
          </cell>
          <cell r="I26">
            <v>0</v>
          </cell>
          <cell r="J26">
            <v>2000</v>
          </cell>
          <cell r="L26">
            <v>1500</v>
          </cell>
          <cell r="M26">
            <v>0</v>
          </cell>
          <cell r="N26">
            <v>0</v>
          </cell>
          <cell r="O26">
            <v>1500</v>
          </cell>
          <cell r="P26">
            <v>0</v>
          </cell>
          <cell r="Q26">
            <v>0</v>
          </cell>
          <cell r="U26">
            <v>600</v>
          </cell>
          <cell r="V26">
            <v>400</v>
          </cell>
          <cell r="W26">
            <v>200</v>
          </cell>
          <cell r="X26" t="str">
            <v>BQLDA ĐTXD</v>
          </cell>
        </row>
        <row r="27">
          <cell r="B27" t="str">
            <v>Ngầm tràn Nà Pinh bắc qua sông Kỳ Cùng nối 02 xã Tân Liên và xã Gia Cát huyện Cao Lộc</v>
          </cell>
          <cell r="C27" t="str">
            <v xml:space="preserve"> xã Tân Liên và xã Gia Cát</v>
          </cell>
          <cell r="D27" t="str">
            <v xml:space="preserve">GT cầu </v>
          </cell>
          <cell r="E27" t="str">
            <v>2023</v>
          </cell>
          <cell r="F27">
            <v>0</v>
          </cell>
          <cell r="G27">
            <v>4000</v>
          </cell>
          <cell r="H27">
            <v>0</v>
          </cell>
          <cell r="I27">
            <v>0</v>
          </cell>
          <cell r="J27">
            <v>2500</v>
          </cell>
          <cell r="K27">
            <v>1500</v>
          </cell>
          <cell r="L27">
            <v>0</v>
          </cell>
          <cell r="M27">
            <v>0</v>
          </cell>
          <cell r="N27">
            <v>0</v>
          </cell>
          <cell r="O27">
            <v>0</v>
          </cell>
          <cell r="P27">
            <v>0</v>
          </cell>
          <cell r="Q27">
            <v>0</v>
          </cell>
          <cell r="U27">
            <v>700</v>
          </cell>
          <cell r="V27">
            <v>500</v>
          </cell>
          <cell r="W27">
            <v>200</v>
          </cell>
          <cell r="X27" t="str">
            <v>BQLDA ĐTXD</v>
          </cell>
        </row>
        <row r="28">
          <cell r="B28" t="str">
            <v>Vốn thu sử dụng đất huyện giao</v>
          </cell>
          <cell r="D28">
            <v>0</v>
          </cell>
          <cell r="E28">
            <v>0</v>
          </cell>
          <cell r="F28">
            <v>0</v>
          </cell>
          <cell r="G28">
            <v>113173</v>
          </cell>
          <cell r="H28">
            <v>0</v>
          </cell>
          <cell r="I28">
            <v>0</v>
          </cell>
          <cell r="J28">
            <v>113173</v>
          </cell>
          <cell r="K28">
            <v>0</v>
          </cell>
          <cell r="L28">
            <v>78150</v>
          </cell>
          <cell r="M28">
            <v>0</v>
          </cell>
          <cell r="N28">
            <v>0</v>
          </cell>
          <cell r="O28">
            <v>78150</v>
          </cell>
          <cell r="P28">
            <v>0</v>
          </cell>
          <cell r="Q28">
            <v>32493</v>
          </cell>
          <cell r="R28">
            <v>0</v>
          </cell>
          <cell r="S28">
            <v>0</v>
          </cell>
          <cell r="T28">
            <v>32493</v>
          </cell>
          <cell r="U28">
            <v>27090</v>
          </cell>
          <cell r="V28">
            <v>8300</v>
          </cell>
          <cell r="W28">
            <v>18790</v>
          </cell>
        </row>
        <row r="29">
          <cell r="B29" t="str">
            <v>Thanh toán vốn</v>
          </cell>
          <cell r="G29">
            <v>78150</v>
          </cell>
          <cell r="H29">
            <v>0</v>
          </cell>
          <cell r="I29">
            <v>0</v>
          </cell>
          <cell r="J29">
            <v>78150</v>
          </cell>
          <cell r="K29">
            <v>0</v>
          </cell>
          <cell r="L29">
            <v>78150</v>
          </cell>
          <cell r="M29">
            <v>0</v>
          </cell>
          <cell r="N29">
            <v>0</v>
          </cell>
          <cell r="O29">
            <v>78150</v>
          </cell>
          <cell r="P29">
            <v>0</v>
          </cell>
          <cell r="Q29">
            <v>32493</v>
          </cell>
          <cell r="R29">
            <v>0</v>
          </cell>
          <cell r="S29">
            <v>0</v>
          </cell>
          <cell r="T29">
            <v>32493</v>
          </cell>
          <cell r="U29">
            <v>20090</v>
          </cell>
          <cell r="V29">
            <v>2650</v>
          </cell>
          <cell r="W29">
            <v>17440</v>
          </cell>
        </row>
        <row r="30">
          <cell r="B30" t="str">
            <v>Ngầm cầu đường Nà Xia - Nà Rầm xã Xuất Lễ, huyện Cao Lộc</v>
          </cell>
          <cell r="C30" t="str">
            <v xml:space="preserve"> xã Xuất Lễ</v>
          </cell>
          <cell r="D30" t="str">
            <v>GTNT</v>
          </cell>
          <cell r="E30" t="str">
            <v>2021</v>
          </cell>
          <cell r="F30" t="str">
            <v xml:space="preserve">1224/QĐ-UBND ngày 06/4/2021 </v>
          </cell>
          <cell r="G30">
            <v>1500</v>
          </cell>
          <cell r="H30">
            <v>0</v>
          </cell>
          <cell r="I30">
            <v>0</v>
          </cell>
          <cell r="J30">
            <v>1500</v>
          </cell>
          <cell r="K30">
            <v>0</v>
          </cell>
          <cell r="L30">
            <v>1500</v>
          </cell>
          <cell r="M30">
            <v>0</v>
          </cell>
          <cell r="N30">
            <v>0</v>
          </cell>
          <cell r="O30">
            <v>1500</v>
          </cell>
          <cell r="P30">
            <v>0</v>
          </cell>
          <cell r="Q30">
            <v>1000</v>
          </cell>
          <cell r="R30">
            <v>0</v>
          </cell>
          <cell r="T30">
            <v>1000</v>
          </cell>
          <cell r="U30">
            <v>500</v>
          </cell>
          <cell r="V30">
            <v>0</v>
          </cell>
          <cell r="W30">
            <v>500</v>
          </cell>
          <cell r="X30" t="str">
            <v>BQLDA ĐTXD</v>
          </cell>
        </row>
        <row r="31">
          <cell r="B31" t="str">
            <v>Trường Tiểu học Thạch Đạn. Hạng mục phòng học văn hóa</v>
          </cell>
          <cell r="C31" t="str">
            <v>xã Thạch Đạn</v>
          </cell>
          <cell r="D31" t="str">
            <v>Dân dụng cấp III</v>
          </cell>
          <cell r="E31" t="str">
            <v>2021</v>
          </cell>
          <cell r="F31" t="str">
            <v xml:space="preserve">1219/QĐ-UBND ngày 06/4/2021 </v>
          </cell>
          <cell r="G31">
            <v>5450</v>
          </cell>
          <cell r="H31">
            <v>0</v>
          </cell>
          <cell r="I31">
            <v>0</v>
          </cell>
          <cell r="J31">
            <v>5450</v>
          </cell>
          <cell r="L31">
            <v>5450</v>
          </cell>
          <cell r="M31">
            <v>0</v>
          </cell>
          <cell r="N31">
            <v>0</v>
          </cell>
          <cell r="O31">
            <v>5450</v>
          </cell>
          <cell r="P31">
            <v>0</v>
          </cell>
          <cell r="Q31">
            <v>3050</v>
          </cell>
          <cell r="R31">
            <v>0</v>
          </cell>
          <cell r="T31">
            <v>3050</v>
          </cell>
          <cell r="U31">
            <v>1000</v>
          </cell>
          <cell r="V31">
            <v>0</v>
          </cell>
          <cell r="W31">
            <v>1000</v>
          </cell>
          <cell r="X31" t="str">
            <v>BQLDA ĐTXD</v>
          </cell>
        </row>
        <row r="32">
          <cell r="B32" t="str">
            <v>Cải tạo, nâng cấp Trụ sở UBND xã Thụy Hùng, huyện Cao Lộc</v>
          </cell>
          <cell r="C32" t="str">
            <v>xã Thụy Hùng</v>
          </cell>
          <cell r="D32" t="str">
            <v>Dân dụng cấp III</v>
          </cell>
          <cell r="E32" t="str">
            <v>2021</v>
          </cell>
          <cell r="F32" t="str">
            <v>1813/QĐ-UBND ngày 26/5/2021</v>
          </cell>
          <cell r="G32">
            <v>2500</v>
          </cell>
          <cell r="H32">
            <v>0</v>
          </cell>
          <cell r="I32">
            <v>0</v>
          </cell>
          <cell r="J32">
            <v>2500</v>
          </cell>
          <cell r="L32">
            <v>2500</v>
          </cell>
          <cell r="M32">
            <v>0</v>
          </cell>
          <cell r="N32">
            <v>0</v>
          </cell>
          <cell r="O32">
            <v>2500</v>
          </cell>
          <cell r="P32">
            <v>0</v>
          </cell>
          <cell r="Q32">
            <v>1700</v>
          </cell>
          <cell r="R32">
            <v>0</v>
          </cell>
          <cell r="T32">
            <v>1700</v>
          </cell>
          <cell r="U32">
            <v>800</v>
          </cell>
          <cell r="V32">
            <v>0</v>
          </cell>
          <cell r="W32">
            <v>800</v>
          </cell>
          <cell r="X32" t="str">
            <v>BQLDA ĐTXD</v>
          </cell>
        </row>
        <row r="33">
          <cell r="B33" t="str">
            <v>Đường Nà Nùng - Pò Tang, xã Hợp Thành, huyện Cao Lộc</v>
          </cell>
          <cell r="C33" t="str">
            <v>xã Hợp Thành</v>
          </cell>
          <cell r="D33" t="str">
            <v>GTNT 5,5km</v>
          </cell>
          <cell r="E33" t="str">
            <v>2021</v>
          </cell>
          <cell r="F33" t="str">
            <v xml:space="preserve">531/QĐ-UBND ngày 01/02/2021 </v>
          </cell>
          <cell r="G33">
            <v>9000</v>
          </cell>
          <cell r="H33">
            <v>0</v>
          </cell>
          <cell r="I33">
            <v>0</v>
          </cell>
          <cell r="J33">
            <v>9000</v>
          </cell>
          <cell r="L33">
            <v>9000</v>
          </cell>
          <cell r="M33">
            <v>0</v>
          </cell>
          <cell r="N33">
            <v>0</v>
          </cell>
          <cell r="O33">
            <v>9000</v>
          </cell>
          <cell r="P33">
            <v>0</v>
          </cell>
          <cell r="Q33">
            <v>5700</v>
          </cell>
          <cell r="R33">
            <v>0</v>
          </cell>
          <cell r="T33">
            <v>5700</v>
          </cell>
          <cell r="U33">
            <v>3300</v>
          </cell>
          <cell r="V33">
            <v>2300</v>
          </cell>
          <cell r="W33">
            <v>1000</v>
          </cell>
          <cell r="X33" t="str">
            <v>BQLDA ĐTXD</v>
          </cell>
        </row>
        <row r="34">
          <cell r="B34" t="str">
            <v>Đường Khuổi Phầy - Sông Danh xã Hải Yến, huyện Cao Lộc</v>
          </cell>
          <cell r="C34" t="str">
            <v>xã Hải Yến</v>
          </cell>
          <cell r="D34" t="str">
            <v>GTNT 1,3km</v>
          </cell>
          <cell r="E34" t="str">
            <v>2021</v>
          </cell>
          <cell r="F34" t="str">
            <v xml:space="preserve">1218/QĐ-UBND ngày 06/4/2021 </v>
          </cell>
          <cell r="G34">
            <v>2500</v>
          </cell>
          <cell r="H34">
            <v>0</v>
          </cell>
          <cell r="I34">
            <v>0</v>
          </cell>
          <cell r="J34">
            <v>2500</v>
          </cell>
          <cell r="L34">
            <v>2500</v>
          </cell>
          <cell r="M34">
            <v>0</v>
          </cell>
          <cell r="N34">
            <v>0</v>
          </cell>
          <cell r="O34">
            <v>2500</v>
          </cell>
          <cell r="P34">
            <v>0</v>
          </cell>
          <cell r="Q34">
            <v>1700</v>
          </cell>
          <cell r="R34">
            <v>0</v>
          </cell>
          <cell r="T34">
            <v>1700</v>
          </cell>
          <cell r="U34">
            <v>800</v>
          </cell>
          <cell r="V34">
            <v>0</v>
          </cell>
          <cell r="W34">
            <v>800</v>
          </cell>
          <cell r="X34" t="str">
            <v>BQLDA ĐTXD</v>
          </cell>
        </row>
        <row r="35">
          <cell r="B35" t="str">
            <v>Sửa chữa trụ sở Liên cơ quan huyện Cao Lộc</v>
          </cell>
          <cell r="C35" t="str">
            <v>TT Cao Lộc</v>
          </cell>
          <cell r="D35" t="str">
            <v>Dân dụng cấp III</v>
          </cell>
          <cell r="E35" t="str">
            <v>2021</v>
          </cell>
          <cell r="F35" t="str">
            <v>QĐ:4384/QĐ-UBND ngày 22/9/2021</v>
          </cell>
          <cell r="G35">
            <v>850</v>
          </cell>
          <cell r="H35">
            <v>0</v>
          </cell>
          <cell r="I35">
            <v>0</v>
          </cell>
          <cell r="J35">
            <v>850</v>
          </cell>
          <cell r="L35">
            <v>850</v>
          </cell>
          <cell r="M35">
            <v>0</v>
          </cell>
          <cell r="N35">
            <v>0</v>
          </cell>
          <cell r="O35">
            <v>850</v>
          </cell>
          <cell r="P35">
            <v>0</v>
          </cell>
          <cell r="Q35">
            <v>700</v>
          </cell>
          <cell r="R35">
            <v>0</v>
          </cell>
          <cell r="T35">
            <v>700</v>
          </cell>
          <cell r="U35">
            <v>150</v>
          </cell>
          <cell r="V35">
            <v>0</v>
          </cell>
          <cell r="W35">
            <v>150</v>
          </cell>
          <cell r="X35" t="str">
            <v>Phòng Kinh tế và HT</v>
          </cell>
        </row>
        <row r="36">
          <cell r="B36" t="str">
            <v>Di chuyển trạm biến áp Cao Lộc 6, thị trấn Cao Lộc, huyện Cao Lộc</v>
          </cell>
          <cell r="C36" t="str">
            <v>TT Cao Lộc</v>
          </cell>
          <cell r="D36" t="str">
            <v>Hạ tầng kỹ thuật</v>
          </cell>
          <cell r="E36" t="str">
            <v>2021</v>
          </cell>
          <cell r="F36" t="str">
            <v>QĐ:4383/QĐ-UBND ngày 22/9/2021</v>
          </cell>
          <cell r="G36">
            <v>900</v>
          </cell>
          <cell r="H36">
            <v>0</v>
          </cell>
          <cell r="I36">
            <v>0</v>
          </cell>
          <cell r="J36">
            <v>900</v>
          </cell>
          <cell r="L36">
            <v>900</v>
          </cell>
          <cell r="M36">
            <v>0</v>
          </cell>
          <cell r="N36">
            <v>0</v>
          </cell>
          <cell r="O36">
            <v>900</v>
          </cell>
          <cell r="P36">
            <v>0</v>
          </cell>
          <cell r="Q36">
            <v>720</v>
          </cell>
          <cell r="R36">
            <v>0</v>
          </cell>
          <cell r="T36">
            <v>720</v>
          </cell>
          <cell r="U36">
            <v>180</v>
          </cell>
          <cell r="V36">
            <v>0</v>
          </cell>
          <cell r="W36">
            <v>180</v>
          </cell>
          <cell r="X36" t="str">
            <v>Phòng Kinh tế và HT</v>
          </cell>
        </row>
        <row r="37">
          <cell r="B37" t="str">
            <v>Xây dựng Trụ sở Đội Trật tự Đô thị huyện Cao Lộc</v>
          </cell>
          <cell r="C37" t="str">
            <v>TT Cao Lộc</v>
          </cell>
          <cell r="D37" t="str">
            <v>dân dụng cấp III</v>
          </cell>
          <cell r="E37" t="str">
            <v>2022</v>
          </cell>
          <cell r="F37" t="str">
            <v>1751/QĐ-UBND ngày 26/5/2022</v>
          </cell>
          <cell r="G37">
            <v>5000</v>
          </cell>
          <cell r="H37">
            <v>0</v>
          </cell>
          <cell r="I37">
            <v>0</v>
          </cell>
          <cell r="J37">
            <v>5000</v>
          </cell>
          <cell r="L37">
            <v>5000</v>
          </cell>
          <cell r="M37">
            <v>0</v>
          </cell>
          <cell r="N37">
            <v>0</v>
          </cell>
          <cell r="O37">
            <v>5000</v>
          </cell>
          <cell r="P37">
            <v>0</v>
          </cell>
          <cell r="Q37">
            <v>1500</v>
          </cell>
          <cell r="R37">
            <v>0</v>
          </cell>
          <cell r="T37">
            <v>1500</v>
          </cell>
          <cell r="U37">
            <v>1100</v>
          </cell>
          <cell r="V37">
            <v>0</v>
          </cell>
          <cell r="W37">
            <v>1100</v>
          </cell>
          <cell r="X37" t="str">
            <v>BQLDA ĐTXD</v>
          </cell>
        </row>
        <row r="38">
          <cell r="B38" t="str">
            <v>Trường TH TT Đồng Đăng, huyện Cao Lộc</v>
          </cell>
          <cell r="C38" t="str">
            <v>TT Đồng Đăng</v>
          </cell>
          <cell r="D38" t="str">
            <v>Dân dụng cấp III</v>
          </cell>
          <cell r="E38" t="str">
            <v>2022</v>
          </cell>
          <cell r="F38" t="str">
            <v>1431/QĐ-UBND ngày 28/4/2022</v>
          </cell>
          <cell r="G38">
            <v>7500</v>
          </cell>
          <cell r="H38">
            <v>0</v>
          </cell>
          <cell r="I38">
            <v>0</v>
          </cell>
          <cell r="J38">
            <v>7500</v>
          </cell>
          <cell r="L38">
            <v>7500</v>
          </cell>
          <cell r="M38">
            <v>0</v>
          </cell>
          <cell r="N38">
            <v>0</v>
          </cell>
          <cell r="O38">
            <v>7500</v>
          </cell>
          <cell r="P38">
            <v>0</v>
          </cell>
          <cell r="Q38">
            <v>2500</v>
          </cell>
          <cell r="R38">
            <v>0</v>
          </cell>
          <cell r="T38">
            <v>2500</v>
          </cell>
          <cell r="U38">
            <v>2000</v>
          </cell>
          <cell r="V38">
            <v>0</v>
          </cell>
          <cell r="W38">
            <v>2000</v>
          </cell>
          <cell r="X38" t="str">
            <v>BQLDA ĐTXD</v>
          </cell>
        </row>
        <row r="39">
          <cell r="B39" t="str">
            <v>Đường điện xã Công Sơn, huyện Cao Lộc</v>
          </cell>
          <cell r="C39" t="str">
            <v>xã Công Sơn</v>
          </cell>
          <cell r="D39" t="str">
            <v>Đường điện 4km</v>
          </cell>
          <cell r="E39" t="str">
            <v>2022</v>
          </cell>
          <cell r="F39" t="str">
            <v>1604/QĐ-UBND ngày 12/5/2022</v>
          </cell>
          <cell r="G39">
            <v>2000</v>
          </cell>
          <cell r="H39">
            <v>0</v>
          </cell>
          <cell r="I39">
            <v>0</v>
          </cell>
          <cell r="J39">
            <v>2000</v>
          </cell>
          <cell r="K39">
            <v>0</v>
          </cell>
          <cell r="L39">
            <v>2000</v>
          </cell>
          <cell r="M39">
            <v>0</v>
          </cell>
          <cell r="N39">
            <v>0</v>
          </cell>
          <cell r="O39">
            <v>2000</v>
          </cell>
          <cell r="P39">
            <v>0</v>
          </cell>
          <cell r="Q39">
            <v>600</v>
          </cell>
          <cell r="R39">
            <v>0</v>
          </cell>
          <cell r="T39">
            <v>600</v>
          </cell>
          <cell r="U39">
            <v>500</v>
          </cell>
          <cell r="V39">
            <v>0</v>
          </cell>
          <cell r="W39">
            <v>500</v>
          </cell>
          <cell r="X39" t="str">
            <v>BQLDA ĐTXD</v>
          </cell>
        </row>
        <row r="40">
          <cell r="B40" t="str">
            <v>Sửa chữa Trụ sở UBND xã Hải Yến, huyện Cao Lộc</v>
          </cell>
          <cell r="C40" t="str">
            <v>xã Hải Yến</v>
          </cell>
          <cell r="D40" t="str">
            <v>Dân dụng cấp III</v>
          </cell>
          <cell r="E40" t="str">
            <v>2022</v>
          </cell>
          <cell r="F40" t="str">
            <v>1674/QĐ-UBND ngày 19/5/2022</v>
          </cell>
          <cell r="G40">
            <v>500</v>
          </cell>
          <cell r="H40">
            <v>0</v>
          </cell>
          <cell r="I40">
            <v>0</v>
          </cell>
          <cell r="J40">
            <v>500</v>
          </cell>
          <cell r="K40">
            <v>0</v>
          </cell>
          <cell r="L40">
            <v>500</v>
          </cell>
          <cell r="M40">
            <v>0</v>
          </cell>
          <cell r="N40">
            <v>0</v>
          </cell>
          <cell r="O40">
            <v>500</v>
          </cell>
          <cell r="P40">
            <v>0</v>
          </cell>
          <cell r="Q40">
            <v>200</v>
          </cell>
          <cell r="R40">
            <v>0</v>
          </cell>
          <cell r="T40">
            <v>200</v>
          </cell>
          <cell r="U40">
            <v>300</v>
          </cell>
          <cell r="V40">
            <v>0</v>
          </cell>
          <cell r="W40">
            <v>300</v>
          </cell>
          <cell r="X40" t="str">
            <v>BQLDA ĐTXD</v>
          </cell>
        </row>
        <row r="41">
          <cell r="B41" t="str">
            <v>Xây dựng trụ sở làm việc UBND thị trấn Cao Lộc, huyện Cao Lộc</v>
          </cell>
          <cell r="C41" t="str">
            <v>TT Cao Lộc</v>
          </cell>
          <cell r="D41" t="str">
            <v>Dân dụng Cấp III</v>
          </cell>
          <cell r="E41" t="str">
            <v>2022</v>
          </cell>
          <cell r="F41" t="str">
            <v>1606/QĐ-UBND ngày 12/5/2022</v>
          </cell>
          <cell r="G41">
            <v>3950</v>
          </cell>
          <cell r="H41">
            <v>0</v>
          </cell>
          <cell r="I41">
            <v>0</v>
          </cell>
          <cell r="J41">
            <v>3950</v>
          </cell>
          <cell r="L41">
            <v>3950</v>
          </cell>
          <cell r="M41">
            <v>0</v>
          </cell>
          <cell r="N41">
            <v>0</v>
          </cell>
          <cell r="O41">
            <v>3950</v>
          </cell>
          <cell r="P41">
            <v>0</v>
          </cell>
          <cell r="Q41">
            <v>1200</v>
          </cell>
          <cell r="R41">
            <v>0</v>
          </cell>
          <cell r="T41">
            <v>1200</v>
          </cell>
          <cell r="U41">
            <v>1000</v>
          </cell>
          <cell r="V41">
            <v>0</v>
          </cell>
          <cell r="W41">
            <v>1000</v>
          </cell>
          <cell r="X41" t="str">
            <v>BQLDA ĐTXD</v>
          </cell>
        </row>
        <row r="42">
          <cell r="B42" t="str">
            <v>Xây dựng khuôn viên khu ao thị trấn Cao Lộc, huyện Cao Lộc</v>
          </cell>
          <cell r="C42" t="str">
            <v>TT Cao Lộc</v>
          </cell>
          <cell r="D42" t="str">
            <v>Công trình công cộng</v>
          </cell>
          <cell r="E42" t="str">
            <v>2021</v>
          </cell>
          <cell r="F42" t="str">
            <v>1703/QĐ-UBND ngày 17/5/2021</v>
          </cell>
          <cell r="G42">
            <v>13500</v>
          </cell>
          <cell r="H42">
            <v>0</v>
          </cell>
          <cell r="I42">
            <v>0</v>
          </cell>
          <cell r="J42">
            <v>13500</v>
          </cell>
          <cell r="L42">
            <v>13500</v>
          </cell>
          <cell r="M42">
            <v>0</v>
          </cell>
          <cell r="N42">
            <v>0</v>
          </cell>
          <cell r="O42">
            <v>13500</v>
          </cell>
          <cell r="P42">
            <v>0</v>
          </cell>
          <cell r="Q42">
            <v>6600</v>
          </cell>
          <cell r="R42">
            <v>0</v>
          </cell>
          <cell r="T42">
            <v>6600</v>
          </cell>
          <cell r="U42">
            <v>3000</v>
          </cell>
          <cell r="V42">
            <v>0</v>
          </cell>
          <cell r="W42">
            <v>3000</v>
          </cell>
          <cell r="X42" t="str">
            <v>BQLDA ĐTXD</v>
          </cell>
        </row>
        <row r="43">
          <cell r="B43" t="str">
            <v>Cải tạo, sửa chữa phòng họp:Ban thường vụ Huyện uỷ, Ban Chấp hành Đảng bộ và Nhà đa năng Huyện uỷ huyện Cao Lộc</v>
          </cell>
          <cell r="C43" t="str">
            <v>TT Cao Lộc</v>
          </cell>
          <cell r="D43" t="str">
            <v>Dân dụng cấp III</v>
          </cell>
          <cell r="E43" t="str">
            <v>2022-2023</v>
          </cell>
          <cell r="F43" t="str">
            <v>3517/QĐ-UBND ngày 22/11/2022</v>
          </cell>
          <cell r="G43">
            <v>4500</v>
          </cell>
          <cell r="H43">
            <v>0</v>
          </cell>
          <cell r="I43">
            <v>0</v>
          </cell>
          <cell r="J43">
            <v>4500</v>
          </cell>
          <cell r="L43">
            <v>4500</v>
          </cell>
          <cell r="M43">
            <v>0</v>
          </cell>
          <cell r="N43">
            <v>0</v>
          </cell>
          <cell r="O43">
            <v>4500</v>
          </cell>
          <cell r="P43">
            <v>0</v>
          </cell>
          <cell r="Q43">
            <v>500</v>
          </cell>
          <cell r="R43">
            <v>0</v>
          </cell>
          <cell r="T43">
            <v>500</v>
          </cell>
          <cell r="U43">
            <v>1200</v>
          </cell>
          <cell r="V43">
            <v>0</v>
          </cell>
          <cell r="W43">
            <v>1200</v>
          </cell>
          <cell r="X43" t="str">
            <v>BQLDA ĐTXD</v>
          </cell>
        </row>
        <row r="44">
          <cell r="B44" t="str">
            <v>Bổ sung một số hạng mục Trường MN xã Thụy Hùng, huyện Cao Lộc</v>
          </cell>
          <cell r="C44" t="str">
            <v>xã Thụy Hùng</v>
          </cell>
          <cell r="D44" t="str">
            <v>Dân dụng cấp III</v>
          </cell>
          <cell r="E44" t="str">
            <v>2022-2023</v>
          </cell>
          <cell r="F44" t="str">
            <v xml:space="preserve">   3186/QĐ-UBND ngày 19/10/2022</v>
          </cell>
          <cell r="G44">
            <v>7500</v>
          </cell>
          <cell r="H44">
            <v>0</v>
          </cell>
          <cell r="I44">
            <v>0</v>
          </cell>
          <cell r="J44">
            <v>7500</v>
          </cell>
          <cell r="L44">
            <v>7500</v>
          </cell>
          <cell r="M44">
            <v>0</v>
          </cell>
          <cell r="N44">
            <v>0</v>
          </cell>
          <cell r="O44">
            <v>7500</v>
          </cell>
          <cell r="P44">
            <v>0</v>
          </cell>
          <cell r="Q44">
            <v>1700</v>
          </cell>
          <cell r="R44">
            <v>0</v>
          </cell>
          <cell r="T44">
            <v>1700</v>
          </cell>
          <cell r="U44">
            <v>1200</v>
          </cell>
          <cell r="V44">
            <v>350</v>
          </cell>
          <cell r="W44">
            <v>850</v>
          </cell>
          <cell r="X44" t="str">
            <v>BQLDA ĐTXD</v>
          </cell>
        </row>
        <row r="45">
          <cell r="B45" t="str">
            <v>Xây dựng Bổ sung một số hạng mục trường Mầm non xã Gia Cát, huyện Cao Lộc (Giai đoạn 2)</v>
          </cell>
          <cell r="C45" t="str">
            <v>xã Gia Cát</v>
          </cell>
          <cell r="D45" t="str">
            <v>Dân dụng cấp III</v>
          </cell>
          <cell r="E45" t="str">
            <v>2022-2023</v>
          </cell>
          <cell r="F45" t="str">
            <v xml:space="preserve">2878/QĐ-UBND ngày 19/9/2022 </v>
          </cell>
          <cell r="G45">
            <v>8500</v>
          </cell>
          <cell r="H45">
            <v>0</v>
          </cell>
          <cell r="I45">
            <v>0</v>
          </cell>
          <cell r="J45">
            <v>8500</v>
          </cell>
          <cell r="L45">
            <v>8500</v>
          </cell>
          <cell r="M45">
            <v>0</v>
          </cell>
          <cell r="N45">
            <v>0</v>
          </cell>
          <cell r="O45">
            <v>8500</v>
          </cell>
          <cell r="P45">
            <v>0</v>
          </cell>
          <cell r="Q45">
            <v>2123</v>
          </cell>
          <cell r="R45">
            <v>0</v>
          </cell>
          <cell r="T45">
            <v>2123</v>
          </cell>
          <cell r="U45">
            <v>2360</v>
          </cell>
          <cell r="V45">
            <v>0</v>
          </cell>
          <cell r="W45">
            <v>2360</v>
          </cell>
          <cell r="X45" t="str">
            <v>BQLDA ĐTXD</v>
          </cell>
        </row>
        <row r="46">
          <cell r="B46" t="str">
            <v>Xây dựng  sân thế thao xã Thụy Hùng, huyện Cao Lộc</v>
          </cell>
          <cell r="C46" t="str">
            <v>xã Thụy Hùng</v>
          </cell>
          <cell r="D46" t="str">
            <v>Thể thao</v>
          </cell>
          <cell r="E46" t="str">
            <v>2022-2023</v>
          </cell>
          <cell r="F46" t="str">
            <v xml:space="preserve">2878/QĐ-UBND ngày 19/9/2022 </v>
          </cell>
          <cell r="G46">
            <v>2500</v>
          </cell>
          <cell r="H46">
            <v>0</v>
          </cell>
          <cell r="I46">
            <v>0</v>
          </cell>
          <cell r="J46">
            <v>2500</v>
          </cell>
          <cell r="L46">
            <v>2500</v>
          </cell>
          <cell r="M46">
            <v>0</v>
          </cell>
          <cell r="N46">
            <v>0</v>
          </cell>
          <cell r="O46">
            <v>2500</v>
          </cell>
          <cell r="P46">
            <v>0</v>
          </cell>
          <cell r="Q46">
            <v>1000</v>
          </cell>
          <cell r="R46">
            <v>0</v>
          </cell>
          <cell r="T46">
            <v>1000</v>
          </cell>
          <cell r="U46">
            <v>700</v>
          </cell>
          <cell r="V46">
            <v>0</v>
          </cell>
          <cell r="W46">
            <v>700</v>
          </cell>
          <cell r="X46" t="str">
            <v>BQLDA ĐTXD</v>
          </cell>
        </row>
        <row r="47">
          <cell r="B47" t="str">
            <v>Khởi công mới</v>
          </cell>
          <cell r="G47">
            <v>35023</v>
          </cell>
          <cell r="H47">
            <v>0</v>
          </cell>
          <cell r="I47">
            <v>0</v>
          </cell>
          <cell r="J47">
            <v>35023</v>
          </cell>
          <cell r="K47">
            <v>0</v>
          </cell>
          <cell r="L47">
            <v>0</v>
          </cell>
          <cell r="M47">
            <v>0</v>
          </cell>
          <cell r="N47">
            <v>0</v>
          </cell>
          <cell r="O47">
            <v>0</v>
          </cell>
          <cell r="P47">
            <v>0</v>
          </cell>
          <cell r="Q47">
            <v>0</v>
          </cell>
          <cell r="R47">
            <v>0</v>
          </cell>
          <cell r="S47">
            <v>0</v>
          </cell>
          <cell r="T47">
            <v>0</v>
          </cell>
          <cell r="U47">
            <v>7000</v>
          </cell>
          <cell r="V47">
            <v>5650</v>
          </cell>
          <cell r="W47">
            <v>1350</v>
          </cell>
        </row>
        <row r="48">
          <cell r="B48" t="str">
            <v>Xây dựng trường Tiểu học &amp; THCS, xã Bảo Lâm, huyện Cao Lộc (giai đoạn 2)</v>
          </cell>
          <cell r="C48" t="str">
            <v>xã Bảo Lâm</v>
          </cell>
          <cell r="D48" t="str">
            <v>Dân dụng cấp III</v>
          </cell>
          <cell r="E48">
            <v>2023</v>
          </cell>
          <cell r="G48">
            <v>12500</v>
          </cell>
          <cell r="J48">
            <v>12500</v>
          </cell>
          <cell r="L48">
            <v>0</v>
          </cell>
          <cell r="Q48">
            <v>0</v>
          </cell>
          <cell r="U48">
            <v>3300</v>
          </cell>
          <cell r="V48">
            <v>2800</v>
          </cell>
          <cell r="W48">
            <v>500</v>
          </cell>
          <cell r="X48" t="str">
            <v>BQLDA ĐTXD</v>
          </cell>
        </row>
        <row r="49">
          <cell r="B49" t="str">
            <v>Đường Pò Nhùng -Khau Khe, xã Bảo Lâm, huyện Cao Lộc(giai đoạn 2)</v>
          </cell>
          <cell r="C49" t="str">
            <v>xã Bảo Lâm</v>
          </cell>
          <cell r="D49" t="str">
            <v>GTNT</v>
          </cell>
          <cell r="E49">
            <v>2023</v>
          </cell>
          <cell r="G49">
            <v>5500</v>
          </cell>
          <cell r="J49">
            <v>5500</v>
          </cell>
          <cell r="L49">
            <v>0</v>
          </cell>
          <cell r="Q49">
            <v>0</v>
          </cell>
          <cell r="U49">
            <v>1100</v>
          </cell>
          <cell r="V49">
            <v>900</v>
          </cell>
          <cell r="W49">
            <v>200</v>
          </cell>
          <cell r="X49" t="str">
            <v>BQLDA ĐTXD</v>
          </cell>
        </row>
        <row r="50">
          <cell r="B50" t="str">
            <v>San lấp và giải phóng mặt bằng Trụ sở Công an xã Thụy Hùng, huyện Cao Lộc</v>
          </cell>
          <cell r="C50" t="str">
            <v>xã Thụy Hùng</v>
          </cell>
          <cell r="D50" t="str">
            <v>Hạ tầng kỹ thuật</v>
          </cell>
          <cell r="E50">
            <v>2023</v>
          </cell>
          <cell r="G50">
            <v>1023</v>
          </cell>
          <cell r="J50">
            <v>1023</v>
          </cell>
          <cell r="L50">
            <v>0</v>
          </cell>
          <cell r="Q50">
            <v>0</v>
          </cell>
          <cell r="U50">
            <v>200</v>
          </cell>
          <cell r="V50">
            <v>150</v>
          </cell>
          <cell r="W50">
            <v>50</v>
          </cell>
          <cell r="X50" t="str">
            <v>BQLDA ĐTXD</v>
          </cell>
        </row>
        <row r="51">
          <cell r="B51" t="str">
            <v>San lấp và giải phóng mặt bằng Trụ sở Công an xã Tân Thành, huyện Cao Lộc</v>
          </cell>
          <cell r="C51" t="str">
            <v>xã Tân Thành</v>
          </cell>
          <cell r="D51" t="str">
            <v>Hạ tầng kỹ thuật</v>
          </cell>
          <cell r="E51">
            <v>2023</v>
          </cell>
          <cell r="G51">
            <v>600</v>
          </cell>
          <cell r="J51">
            <v>600</v>
          </cell>
          <cell r="L51">
            <v>0</v>
          </cell>
          <cell r="Q51">
            <v>0</v>
          </cell>
          <cell r="U51">
            <v>200</v>
          </cell>
          <cell r="V51">
            <v>150</v>
          </cell>
          <cell r="W51">
            <v>50</v>
          </cell>
          <cell r="X51" t="str">
            <v>BQLDA ĐTXD</v>
          </cell>
        </row>
        <row r="52">
          <cell r="B52" t="str">
            <v>San lấp và giải phóng mặt bằng Trụ sở Công an xã Bình Trung, huyện Cao Lộc</v>
          </cell>
          <cell r="C52" t="str">
            <v>xã Bình Trung</v>
          </cell>
          <cell r="D52" t="str">
            <v>Hạ tầng kỹ thuật</v>
          </cell>
          <cell r="E52">
            <v>2023</v>
          </cell>
          <cell r="G52">
            <v>600</v>
          </cell>
          <cell r="J52">
            <v>600</v>
          </cell>
          <cell r="L52">
            <v>0</v>
          </cell>
          <cell r="Q52">
            <v>0</v>
          </cell>
          <cell r="U52">
            <v>200</v>
          </cell>
          <cell r="V52">
            <v>150</v>
          </cell>
          <cell r="W52">
            <v>50</v>
          </cell>
          <cell r="X52" t="str">
            <v>BQLDA ĐTXD</v>
          </cell>
        </row>
        <row r="53">
          <cell r="B53" t="str">
            <v>Xây dựng hạ tầng khu dân cư Vườn cây ăn quả Bác Hồ, khối 5, thị trấn Cao Lộc, huyện Cao Lộc</v>
          </cell>
          <cell r="C53" t="str">
            <v>TT Cao Lộc</v>
          </cell>
          <cell r="D53" t="str">
            <v>Hạ tầng kỹ thuật</v>
          </cell>
          <cell r="E53" t="str">
            <v>2023-2025</v>
          </cell>
          <cell r="G53">
            <v>14800</v>
          </cell>
          <cell r="J53">
            <v>14800</v>
          </cell>
          <cell r="L53">
            <v>0</v>
          </cell>
          <cell r="Q53">
            <v>0</v>
          </cell>
          <cell r="U53">
            <v>2000</v>
          </cell>
          <cell r="V53">
            <v>1500</v>
          </cell>
          <cell r="W53">
            <v>500</v>
          </cell>
          <cell r="X53" t="str">
            <v>BQLDA ĐTXD</v>
          </cell>
        </row>
        <row r="54">
          <cell r="B54" t="str">
            <v>Đối ứng Chương trình Mục tiêu quốc gia</v>
          </cell>
          <cell r="D54">
            <v>0</v>
          </cell>
          <cell r="E54">
            <v>0</v>
          </cell>
          <cell r="F54">
            <v>0</v>
          </cell>
          <cell r="G54">
            <v>68719</v>
          </cell>
          <cell r="H54">
            <v>52182</v>
          </cell>
          <cell r="I54">
            <v>9098</v>
          </cell>
          <cell r="J54">
            <v>7439</v>
          </cell>
          <cell r="K54">
            <v>0</v>
          </cell>
          <cell r="L54">
            <v>34070.400000000001</v>
          </cell>
          <cell r="M54">
            <v>30620.400000000001</v>
          </cell>
          <cell r="N54">
            <v>2100</v>
          </cell>
          <cell r="O54">
            <v>1350</v>
          </cell>
          <cell r="P54">
            <v>0</v>
          </cell>
          <cell r="Q54">
            <v>2928</v>
          </cell>
          <cell r="R54">
            <v>2928</v>
          </cell>
          <cell r="S54">
            <v>0</v>
          </cell>
          <cell r="T54">
            <v>0</v>
          </cell>
          <cell r="U54">
            <v>4550</v>
          </cell>
          <cell r="V54">
            <v>4550</v>
          </cell>
          <cell r="W54">
            <v>0</v>
          </cell>
        </row>
        <row r="55">
          <cell r="B55" t="str">
            <v>Chương trình Mục tiêu quốc gia phát triển kinh tế xã hội vùng đồng bào dân tộc thiểu số và miền núi</v>
          </cell>
          <cell r="D55">
            <v>0</v>
          </cell>
          <cell r="E55">
            <v>0</v>
          </cell>
          <cell r="F55">
            <v>0</v>
          </cell>
          <cell r="G55">
            <v>34419</v>
          </cell>
          <cell r="H55">
            <v>31088</v>
          </cell>
          <cell r="I55">
            <v>0</v>
          </cell>
          <cell r="J55">
            <v>3331</v>
          </cell>
          <cell r="K55">
            <v>0</v>
          </cell>
          <cell r="L55">
            <v>22570.400000000001</v>
          </cell>
          <cell r="M55">
            <v>22570.400000000001</v>
          </cell>
          <cell r="N55">
            <v>0</v>
          </cell>
          <cell r="O55">
            <v>0</v>
          </cell>
          <cell r="P55">
            <v>0</v>
          </cell>
          <cell r="Q55">
            <v>828</v>
          </cell>
          <cell r="R55">
            <v>828</v>
          </cell>
          <cell r="S55">
            <v>0</v>
          </cell>
          <cell r="T55">
            <v>0</v>
          </cell>
          <cell r="U55">
            <v>2213</v>
          </cell>
          <cell r="V55">
            <v>2213</v>
          </cell>
          <cell r="W55">
            <v>0</v>
          </cell>
        </row>
        <row r="56">
          <cell r="B56" t="str">
            <v>Cấp nước sinh hoạt tập trung xã Công Sơn, huyện Cao Lộc</v>
          </cell>
          <cell r="C56" t="str">
            <v>xã Công Sơn</v>
          </cell>
          <cell r="D56" t="str">
            <v xml:space="preserve">Nước sinh hoạt </v>
          </cell>
          <cell r="E56">
            <v>2022</v>
          </cell>
          <cell r="F56">
            <v>0</v>
          </cell>
          <cell r="G56">
            <v>2816</v>
          </cell>
          <cell r="H56">
            <v>2633</v>
          </cell>
          <cell r="I56">
            <v>0</v>
          </cell>
          <cell r="J56">
            <v>183</v>
          </cell>
          <cell r="L56">
            <v>2106.4</v>
          </cell>
          <cell r="M56">
            <v>2106.4</v>
          </cell>
          <cell r="Q56">
            <v>828</v>
          </cell>
          <cell r="R56">
            <v>828</v>
          </cell>
          <cell r="T56">
            <v>0</v>
          </cell>
          <cell r="U56">
            <v>154</v>
          </cell>
          <cell r="V56">
            <v>154</v>
          </cell>
          <cell r="W56">
            <v>0</v>
          </cell>
          <cell r="X56" t="str">
            <v>BQLDA ĐTXD</v>
          </cell>
        </row>
        <row r="57">
          <cell r="B57" t="str">
            <v>Đường Kéo Cặp - Pàn Cù, xã Hòa Cư, huyện Cao Lộc năm 2023</v>
          </cell>
          <cell r="C57" t="str">
            <v>xã Hòa Cư</v>
          </cell>
          <cell r="D57" t="str">
            <v>GTNT 3,3km</v>
          </cell>
          <cell r="E57" t="str">
            <v>2023</v>
          </cell>
          <cell r="F57">
            <v>0</v>
          </cell>
          <cell r="G57">
            <v>7000</v>
          </cell>
          <cell r="H57">
            <v>6150</v>
          </cell>
          <cell r="I57">
            <v>0</v>
          </cell>
          <cell r="J57">
            <v>850</v>
          </cell>
          <cell r="L57">
            <v>3500</v>
          </cell>
          <cell r="M57">
            <v>3500</v>
          </cell>
          <cell r="Q57">
            <v>0</v>
          </cell>
          <cell r="U57">
            <v>200</v>
          </cell>
          <cell r="V57">
            <v>200</v>
          </cell>
          <cell r="W57">
            <v>0</v>
          </cell>
          <cell r="X57" t="str">
            <v>BQLDA ĐTXD</v>
          </cell>
        </row>
        <row r="58">
          <cell r="B58" t="str">
            <v>Đường Bản Dọn - Lục Ngoãng, xã Lộc Yên, huyện Cao Lộc năm 2023</v>
          </cell>
          <cell r="C58" t="str">
            <v>xã Lộc Yên</v>
          </cell>
          <cell r="D58" t="str">
            <v>GTNT 1km</v>
          </cell>
          <cell r="E58" t="str">
            <v>2023</v>
          </cell>
          <cell r="F58">
            <v>0</v>
          </cell>
          <cell r="G58">
            <v>2200</v>
          </cell>
          <cell r="H58">
            <v>2000</v>
          </cell>
          <cell r="I58">
            <v>0</v>
          </cell>
          <cell r="J58">
            <v>200</v>
          </cell>
          <cell r="L58">
            <v>1600</v>
          </cell>
          <cell r="M58">
            <v>1600</v>
          </cell>
          <cell r="Q58">
            <v>0</v>
          </cell>
          <cell r="U58">
            <v>200</v>
          </cell>
          <cell r="V58">
            <v>200</v>
          </cell>
          <cell r="W58">
            <v>0</v>
          </cell>
          <cell r="X58" t="str">
            <v>BQLDA ĐTXD</v>
          </cell>
        </row>
        <row r="59">
          <cell r="B59" t="str">
            <v>Sửa chữa đường Bản Rọi - Còn Phạc xã Thanh Lòa, huyện Cao Lộc</v>
          </cell>
          <cell r="C59" t="str">
            <v>xã Thanh Lòa</v>
          </cell>
          <cell r="D59" t="str">
            <v>GTNT 1,5km</v>
          </cell>
          <cell r="E59" t="str">
            <v>2023</v>
          </cell>
          <cell r="F59">
            <v>0</v>
          </cell>
          <cell r="G59">
            <v>3200</v>
          </cell>
          <cell r="H59">
            <v>3000</v>
          </cell>
          <cell r="I59">
            <v>0</v>
          </cell>
          <cell r="J59">
            <v>200</v>
          </cell>
          <cell r="L59">
            <v>3200</v>
          </cell>
          <cell r="M59">
            <v>3200</v>
          </cell>
          <cell r="Q59">
            <v>0</v>
          </cell>
          <cell r="U59">
            <v>200</v>
          </cell>
          <cell r="V59">
            <v>200</v>
          </cell>
          <cell r="W59">
            <v>0</v>
          </cell>
          <cell r="X59" t="str">
            <v>BQLDA ĐTXD</v>
          </cell>
        </row>
        <row r="60">
          <cell r="B60" t="str">
            <v>Đường BT Pắc Đây - Thán Dìu, xã Công Sơn, huyện Cao Lộc</v>
          </cell>
          <cell r="C60" t="str">
            <v>xã Công Sơn</v>
          </cell>
          <cell r="D60" t="str">
            <v>GTNT 1,5km</v>
          </cell>
          <cell r="E60" t="str">
            <v>2023</v>
          </cell>
          <cell r="F60">
            <v>0</v>
          </cell>
          <cell r="G60">
            <v>3200</v>
          </cell>
          <cell r="H60">
            <v>3000</v>
          </cell>
          <cell r="I60">
            <v>0</v>
          </cell>
          <cell r="J60">
            <v>200</v>
          </cell>
          <cell r="L60">
            <v>2400</v>
          </cell>
          <cell r="M60">
            <v>2400</v>
          </cell>
          <cell r="Q60">
            <v>0</v>
          </cell>
          <cell r="U60">
            <v>200</v>
          </cell>
          <cell r="V60">
            <v>200</v>
          </cell>
          <cell r="W60">
            <v>0</v>
          </cell>
          <cell r="X60" t="str">
            <v>BQLDA ĐTXD</v>
          </cell>
        </row>
        <row r="61">
          <cell r="B61" t="str">
            <v>Đường Khuổi Tát - Biên giới, xã Xuất Lễ</v>
          </cell>
          <cell r="C61" t="str">
            <v xml:space="preserve">xã Xuất Lễ </v>
          </cell>
          <cell r="D61" t="str">
            <v>GTNT 1km</v>
          </cell>
          <cell r="E61" t="str">
            <v>2023</v>
          </cell>
          <cell r="F61">
            <v>0</v>
          </cell>
          <cell r="G61">
            <v>2000</v>
          </cell>
          <cell r="H61">
            <v>1800</v>
          </cell>
          <cell r="I61">
            <v>0</v>
          </cell>
          <cell r="J61">
            <v>200</v>
          </cell>
          <cell r="L61">
            <v>1440</v>
          </cell>
          <cell r="M61">
            <v>1440</v>
          </cell>
          <cell r="Q61">
            <v>0</v>
          </cell>
          <cell r="U61">
            <v>200</v>
          </cell>
          <cell r="V61">
            <v>200</v>
          </cell>
          <cell r="W61">
            <v>0</v>
          </cell>
          <cell r="X61" t="str">
            <v>BQLDA ĐTXD</v>
          </cell>
        </row>
        <row r="62">
          <cell r="B62" t="str">
            <v>Bê tông hoá đường Nà Luộc- Nà Hộc, thôn Nà Thâm xã Cao Lâu, huyện Cao Lộc</v>
          </cell>
          <cell r="C62" t="str">
            <v>xã Cao Lâu</v>
          </cell>
          <cell r="D62" t="str">
            <v>GTNT 0,5km</v>
          </cell>
          <cell r="E62" t="str">
            <v>2023</v>
          </cell>
          <cell r="F62">
            <v>0</v>
          </cell>
          <cell r="G62">
            <v>1000</v>
          </cell>
          <cell r="H62">
            <v>829</v>
          </cell>
          <cell r="I62">
            <v>0</v>
          </cell>
          <cell r="J62">
            <v>171</v>
          </cell>
          <cell r="L62">
            <v>663.2</v>
          </cell>
          <cell r="M62">
            <v>663.2</v>
          </cell>
          <cell r="Q62">
            <v>0</v>
          </cell>
          <cell r="U62">
            <v>171</v>
          </cell>
          <cell r="V62">
            <v>171</v>
          </cell>
          <cell r="W62">
            <v>0</v>
          </cell>
          <cell r="X62" t="str">
            <v>BQLDA ĐTXD</v>
          </cell>
        </row>
        <row r="63">
          <cell r="B63" t="str">
            <v>Đường Co loi - Ngàn pặc, xã Mẫu Sơn (ĐH 22) huyện Cao Lộc</v>
          </cell>
          <cell r="C63" t="str">
            <v>xã Mẫu Sơn</v>
          </cell>
          <cell r="D63" t="str">
            <v>GTNT 3km</v>
          </cell>
          <cell r="E63" t="str">
            <v>2023</v>
          </cell>
          <cell r="F63">
            <v>0</v>
          </cell>
          <cell r="G63">
            <v>4500</v>
          </cell>
          <cell r="H63">
            <v>4300</v>
          </cell>
          <cell r="I63">
            <v>0</v>
          </cell>
          <cell r="J63">
            <v>200</v>
          </cell>
          <cell r="L63">
            <v>3440</v>
          </cell>
          <cell r="M63">
            <v>3440</v>
          </cell>
          <cell r="Q63">
            <v>0</v>
          </cell>
          <cell r="U63">
            <v>200</v>
          </cell>
          <cell r="V63">
            <v>200</v>
          </cell>
          <cell r="W63">
            <v>0</v>
          </cell>
          <cell r="X63" t="str">
            <v>BQLDA ĐTXD</v>
          </cell>
        </row>
        <row r="64">
          <cell r="B64" t="str">
            <v>Bổ sung một số hạng mục Trường TH&amp;THCS xã Hòa Cư năm 2023, huyện Cao Lộc</v>
          </cell>
          <cell r="C64" t="str">
            <v>xã Hòa Cư</v>
          </cell>
          <cell r="D64" t="str">
            <v>Dân dụng cấp III</v>
          </cell>
          <cell r="E64" t="str">
            <v>2023</v>
          </cell>
          <cell r="F64">
            <v>0</v>
          </cell>
          <cell r="G64">
            <v>5000</v>
          </cell>
          <cell r="H64">
            <v>4600</v>
          </cell>
          <cell r="I64">
            <v>0</v>
          </cell>
          <cell r="J64">
            <v>400</v>
          </cell>
          <cell r="L64">
            <v>2000</v>
          </cell>
          <cell r="M64">
            <v>2000</v>
          </cell>
          <cell r="Q64">
            <v>0</v>
          </cell>
          <cell r="U64">
            <v>278</v>
          </cell>
          <cell r="V64">
            <v>278</v>
          </cell>
          <cell r="W64">
            <v>0</v>
          </cell>
          <cell r="X64" t="str">
            <v>BQLDA ĐTXD</v>
          </cell>
        </row>
        <row r="65">
          <cell r="B65" t="str">
            <v>Trường PTDTBT TH&amp; THCS xã Thanh Lòa, huyện Cao Lộc</v>
          </cell>
          <cell r="C65" t="str">
            <v>xã Thanh Lòa</v>
          </cell>
          <cell r="D65" t="str">
            <v>Dân dụng cấp III</v>
          </cell>
          <cell r="E65" t="str">
            <v>2023</v>
          </cell>
          <cell r="F65">
            <v>0</v>
          </cell>
          <cell r="G65">
            <v>1500</v>
          </cell>
          <cell r="H65">
            <v>1244</v>
          </cell>
          <cell r="I65">
            <v>0</v>
          </cell>
          <cell r="J65">
            <v>256</v>
          </cell>
          <cell r="L65">
            <v>995.2</v>
          </cell>
          <cell r="M65">
            <v>995.2</v>
          </cell>
          <cell r="Q65">
            <v>0</v>
          </cell>
          <cell r="U65">
            <v>199</v>
          </cell>
          <cell r="V65">
            <v>199</v>
          </cell>
          <cell r="W65">
            <v>0</v>
          </cell>
          <cell r="X65" t="str">
            <v>BQLDA ĐTXD</v>
          </cell>
        </row>
        <row r="66">
          <cell r="B66" t="str">
            <v>Trường Tiểu học xã Cao Lâu, huyện Cao Lộc</v>
          </cell>
          <cell r="C66" t="str">
            <v>xã Cao Lâu</v>
          </cell>
          <cell r="D66" t="str">
            <v>Dân dụng cấp III</v>
          </cell>
          <cell r="E66" t="str">
            <v>2023</v>
          </cell>
          <cell r="F66">
            <v>0</v>
          </cell>
          <cell r="G66">
            <v>1700</v>
          </cell>
          <cell r="H66">
            <v>1244</v>
          </cell>
          <cell r="I66">
            <v>0</v>
          </cell>
          <cell r="J66">
            <v>456</v>
          </cell>
          <cell r="K66">
            <v>0</v>
          </cell>
          <cell r="L66">
            <v>995.2</v>
          </cell>
          <cell r="M66">
            <v>995.2</v>
          </cell>
          <cell r="Q66">
            <v>0</v>
          </cell>
          <cell r="U66">
            <v>200</v>
          </cell>
          <cell r="V66">
            <v>200</v>
          </cell>
          <cell r="W66">
            <v>0</v>
          </cell>
          <cell r="X66" t="str">
            <v>BQLDA ĐTXD</v>
          </cell>
        </row>
        <row r="67">
          <cell r="B67" t="str">
            <v xml:space="preserve"> Nhà văn hóa thôn Bản Luận, xã Hòa Cư, huyện Cao Lộc</v>
          </cell>
          <cell r="C67" t="str">
            <v>xã Hòa Cư</v>
          </cell>
          <cell r="D67" t="str">
            <v>Dân dụng cấp III</v>
          </cell>
          <cell r="E67" t="str">
            <v>2023</v>
          </cell>
          <cell r="F67">
            <v>0</v>
          </cell>
          <cell r="G67">
            <v>152</v>
          </cell>
          <cell r="H67">
            <v>144</v>
          </cell>
          <cell r="I67">
            <v>0</v>
          </cell>
          <cell r="J67">
            <v>8</v>
          </cell>
          <cell r="L67">
            <v>115.2</v>
          </cell>
          <cell r="M67">
            <v>115.2</v>
          </cell>
          <cell r="Q67">
            <v>0</v>
          </cell>
          <cell r="U67">
            <v>8</v>
          </cell>
          <cell r="V67">
            <v>8</v>
          </cell>
          <cell r="W67">
            <v>0</v>
          </cell>
          <cell r="X67" t="str">
            <v>UBND xã Hoà Cư</v>
          </cell>
        </row>
        <row r="68">
          <cell r="B68" t="str">
            <v>Xây dựng Nhà văn hóa thôn Chè Lân, xã Hòa Cư, huyện Cao Lộc</v>
          </cell>
          <cell r="C68" t="str">
            <v>xã Hòa Cư</v>
          </cell>
          <cell r="D68" t="str">
            <v>Dân dụng cấp III</v>
          </cell>
          <cell r="E68" t="str">
            <v>2023</v>
          </cell>
          <cell r="F68">
            <v>0</v>
          </cell>
          <cell r="G68">
            <v>151</v>
          </cell>
          <cell r="H68">
            <v>144</v>
          </cell>
          <cell r="I68">
            <v>0</v>
          </cell>
          <cell r="J68">
            <v>7</v>
          </cell>
          <cell r="L68">
            <v>115.2</v>
          </cell>
          <cell r="M68">
            <v>115.2</v>
          </cell>
          <cell r="Q68">
            <v>0</v>
          </cell>
          <cell r="U68">
            <v>3</v>
          </cell>
          <cell r="V68">
            <v>3</v>
          </cell>
          <cell r="W68">
            <v>0</v>
          </cell>
          <cell r="X68" t="str">
            <v>UBND xã Hoà Cư</v>
          </cell>
        </row>
        <row r="69">
          <cell r="B69" t="str">
            <v>Chương trình Mục tiêu quốc gia xây dựng nông thôn mới</v>
          </cell>
          <cell r="D69">
            <v>0</v>
          </cell>
          <cell r="E69">
            <v>0</v>
          </cell>
          <cell r="F69">
            <v>0</v>
          </cell>
          <cell r="G69">
            <v>34300</v>
          </cell>
          <cell r="H69">
            <v>21094</v>
          </cell>
          <cell r="I69">
            <v>9098</v>
          </cell>
          <cell r="J69">
            <v>4108</v>
          </cell>
          <cell r="K69">
            <v>0</v>
          </cell>
          <cell r="L69">
            <v>11500</v>
          </cell>
          <cell r="M69">
            <v>8050</v>
          </cell>
          <cell r="N69">
            <v>2100</v>
          </cell>
          <cell r="O69">
            <v>1350</v>
          </cell>
          <cell r="P69">
            <v>0</v>
          </cell>
          <cell r="Q69">
            <v>2100</v>
          </cell>
          <cell r="R69">
            <v>2100</v>
          </cell>
          <cell r="S69">
            <v>0</v>
          </cell>
          <cell r="T69">
            <v>0</v>
          </cell>
          <cell r="U69">
            <v>2337</v>
          </cell>
          <cell r="V69">
            <v>2337</v>
          </cell>
          <cell r="W69">
            <v>0</v>
          </cell>
        </row>
        <row r="70">
          <cell r="B70" t="str">
            <v>Đường Nà Lại, xã Thụy Hùng,  huyện Cao Lộc</v>
          </cell>
          <cell r="C70" t="str">
            <v xml:space="preserve">xã Thụy Hùng </v>
          </cell>
          <cell r="D70" t="str">
            <v>GTNT1,3km</v>
          </cell>
          <cell r="E70">
            <v>2022</v>
          </cell>
          <cell r="F70">
            <v>0</v>
          </cell>
          <cell r="G70">
            <v>3000</v>
          </cell>
          <cell r="H70">
            <v>1350</v>
          </cell>
          <cell r="I70">
            <v>1200</v>
          </cell>
          <cell r="J70">
            <v>450</v>
          </cell>
          <cell r="L70">
            <v>3000</v>
          </cell>
          <cell r="M70">
            <v>1350</v>
          </cell>
          <cell r="N70">
            <v>1200</v>
          </cell>
          <cell r="O70">
            <v>450</v>
          </cell>
          <cell r="Q70">
            <v>1200</v>
          </cell>
          <cell r="R70">
            <v>1200</v>
          </cell>
          <cell r="U70">
            <v>50</v>
          </cell>
          <cell r="V70">
            <v>50</v>
          </cell>
          <cell r="W70">
            <v>0</v>
          </cell>
          <cell r="X70" t="str">
            <v>BQLDA ĐTXD</v>
          </cell>
        </row>
        <row r="71">
          <cell r="B71" t="str">
            <v>Cấp nước sinh hoạt tập trung xã Thụy Hùng, huyện Cao Lộc</v>
          </cell>
          <cell r="C71" t="str">
            <v>Nước sinh hoạt</v>
          </cell>
          <cell r="D71" t="str">
            <v>2022-2023</v>
          </cell>
          <cell r="E71" t="str">
            <v>2022-2023</v>
          </cell>
          <cell r="F71">
            <v>0</v>
          </cell>
          <cell r="G71">
            <v>1000</v>
          </cell>
          <cell r="H71">
            <v>700</v>
          </cell>
          <cell r="I71">
            <v>0</v>
          </cell>
          <cell r="J71">
            <v>300</v>
          </cell>
          <cell r="L71">
            <v>1000</v>
          </cell>
          <cell r="M71">
            <v>700</v>
          </cell>
          <cell r="N71">
            <v>0</v>
          </cell>
          <cell r="O71">
            <v>300</v>
          </cell>
          <cell r="Q71">
            <v>450</v>
          </cell>
          <cell r="R71">
            <v>450</v>
          </cell>
          <cell r="U71">
            <v>120</v>
          </cell>
          <cell r="V71">
            <v>120</v>
          </cell>
          <cell r="W71">
            <v>0</v>
          </cell>
          <cell r="X71" t="str">
            <v>BQLDA ĐTXD</v>
          </cell>
        </row>
        <row r="72">
          <cell r="B72" t="str">
            <v>Cải tạo, sửa chữa chợ Gia Cát, xã Gia Cát, huyện Cao Lộc</v>
          </cell>
          <cell r="C72" t="str">
            <v>xã Gia Cát</v>
          </cell>
          <cell r="D72" t="str">
            <v>Hạ tầng kỹ thuật</v>
          </cell>
          <cell r="E72" t="str">
            <v>2022-2023</v>
          </cell>
          <cell r="F72">
            <v>0</v>
          </cell>
          <cell r="G72">
            <v>1100</v>
          </cell>
          <cell r="H72">
            <v>700</v>
          </cell>
          <cell r="I72">
            <v>0</v>
          </cell>
          <cell r="J72">
            <v>400</v>
          </cell>
          <cell r="L72">
            <v>1100</v>
          </cell>
          <cell r="M72">
            <v>700</v>
          </cell>
          <cell r="N72">
            <v>0</v>
          </cell>
          <cell r="O72">
            <v>400</v>
          </cell>
          <cell r="Q72">
            <v>450</v>
          </cell>
          <cell r="R72">
            <v>450</v>
          </cell>
          <cell r="U72">
            <v>120</v>
          </cell>
          <cell r="V72">
            <v>120</v>
          </cell>
          <cell r="W72">
            <v>0</v>
          </cell>
          <cell r="X72" t="str">
            <v>BQLDA ĐTXD</v>
          </cell>
        </row>
        <row r="73">
          <cell r="B73" t="str">
            <v>Đường Nà Pàn - Khuổi Tao, xã Bảo Lâm, huyện Cao Lộc</v>
          </cell>
          <cell r="C73" t="str">
            <v>xã Bảo Lâm</v>
          </cell>
          <cell r="D73" t="str">
            <v>GTNT 1,3km</v>
          </cell>
          <cell r="E73" t="str">
            <v>2023</v>
          </cell>
          <cell r="F73">
            <v>0</v>
          </cell>
          <cell r="G73">
            <v>3850</v>
          </cell>
          <cell r="H73">
            <v>2775</v>
          </cell>
          <cell r="I73">
            <v>0</v>
          </cell>
          <cell r="J73">
            <v>1075</v>
          </cell>
          <cell r="L73">
            <v>1200</v>
          </cell>
          <cell r="M73">
            <v>1200</v>
          </cell>
          <cell r="N73">
            <v>0</v>
          </cell>
          <cell r="O73">
            <v>0</v>
          </cell>
          <cell r="Q73">
            <v>0</v>
          </cell>
          <cell r="U73">
            <v>532</v>
          </cell>
          <cell r="V73">
            <v>532</v>
          </cell>
          <cell r="W73">
            <v>0</v>
          </cell>
          <cell r="X73" t="str">
            <v>BQLDA ĐTXD</v>
          </cell>
        </row>
        <row r="74">
          <cell r="B74" t="str">
            <v xml:space="preserve">Đường Pò Nhùng - Khau Khẻ, xã Bảo Lâm, huyện Cao Lộc </v>
          </cell>
          <cell r="C74" t="str">
            <v>xã Bảo Lâm</v>
          </cell>
          <cell r="D74" t="str">
            <v>GTNT 4km</v>
          </cell>
          <cell r="E74" t="str">
            <v>2023</v>
          </cell>
          <cell r="F74" t="str">
            <v>3270/QĐ-UBND ngày 06/11/2023</v>
          </cell>
          <cell r="G74">
            <v>2500</v>
          </cell>
          <cell r="H74">
            <v>2125</v>
          </cell>
          <cell r="I74">
            <v>0</v>
          </cell>
          <cell r="J74">
            <v>375</v>
          </cell>
          <cell r="L74">
            <v>1500</v>
          </cell>
          <cell r="M74">
            <v>1500</v>
          </cell>
          <cell r="N74">
            <v>0</v>
          </cell>
          <cell r="O74">
            <v>0</v>
          </cell>
          <cell r="Q74">
            <v>0</v>
          </cell>
          <cell r="U74">
            <v>375</v>
          </cell>
          <cell r="V74">
            <v>375</v>
          </cell>
          <cell r="W74">
            <v>0</v>
          </cell>
          <cell r="X74" t="str">
            <v>BQLDA ĐTXD</v>
          </cell>
        </row>
        <row r="75">
          <cell r="B75" t="str">
            <v>Đường Còn Háng - Giả Mộc, xã Bảo Lâm, huyện Cao Lộc</v>
          </cell>
          <cell r="C75" t="str">
            <v>xã Bảo Lâm</v>
          </cell>
          <cell r="D75" t="str">
            <v>GTNT 2,6km</v>
          </cell>
          <cell r="E75" t="str">
            <v>2023</v>
          </cell>
          <cell r="F75">
            <v>0</v>
          </cell>
          <cell r="G75">
            <v>2500</v>
          </cell>
          <cell r="H75">
            <v>2125</v>
          </cell>
          <cell r="I75">
            <v>0</v>
          </cell>
          <cell r="J75">
            <v>375</v>
          </cell>
          <cell r="K75">
            <v>0</v>
          </cell>
          <cell r="L75">
            <v>600</v>
          </cell>
          <cell r="M75">
            <v>600</v>
          </cell>
          <cell r="N75">
            <v>0</v>
          </cell>
          <cell r="O75">
            <v>0</v>
          </cell>
          <cell r="Q75">
            <v>0</v>
          </cell>
          <cell r="U75">
            <v>315</v>
          </cell>
          <cell r="V75">
            <v>315</v>
          </cell>
          <cell r="W75">
            <v>0</v>
          </cell>
          <cell r="X75" t="str">
            <v>BQLDA ĐTXD</v>
          </cell>
        </row>
        <row r="76">
          <cell r="B76" t="str">
            <v>Xây dựng trường Tiểu học và THCS xã Bảo Lâm, huyện Cao Lộc</v>
          </cell>
          <cell r="C76" t="str">
            <v>xã Bảo Lâm</v>
          </cell>
          <cell r="D76" t="str">
            <v>Dân dụng cấp III</v>
          </cell>
          <cell r="E76" t="str">
            <v>2023</v>
          </cell>
          <cell r="F76">
            <v>0</v>
          </cell>
          <cell r="G76">
            <v>16850</v>
          </cell>
          <cell r="H76">
            <v>9250</v>
          </cell>
          <cell r="I76">
            <v>6672</v>
          </cell>
          <cell r="J76">
            <v>928</v>
          </cell>
          <cell r="L76">
            <v>2200</v>
          </cell>
          <cell r="M76">
            <v>1200</v>
          </cell>
          <cell r="N76">
            <v>800</v>
          </cell>
          <cell r="O76">
            <v>200</v>
          </cell>
          <cell r="Q76">
            <v>0</v>
          </cell>
          <cell r="U76">
            <v>620</v>
          </cell>
          <cell r="V76">
            <v>620</v>
          </cell>
          <cell r="W76">
            <v>0</v>
          </cell>
          <cell r="X76" t="str">
            <v>BQLDA ĐTXD</v>
          </cell>
        </row>
        <row r="77">
          <cell r="B77" t="str">
            <v>Xây dựng Nhà văn hóa xã Bảo Lâm, huyện Cao Lộc</v>
          </cell>
          <cell r="C77" t="str">
            <v>xã Bảo Lâm</v>
          </cell>
          <cell r="D77" t="str">
            <v>Dân dụng cấp III</v>
          </cell>
          <cell r="E77" t="str">
            <v>2023</v>
          </cell>
          <cell r="F77">
            <v>0</v>
          </cell>
          <cell r="G77">
            <v>3500</v>
          </cell>
          <cell r="H77">
            <v>2069</v>
          </cell>
          <cell r="I77">
            <v>1226</v>
          </cell>
          <cell r="J77">
            <v>205</v>
          </cell>
          <cell r="L77">
            <v>900</v>
          </cell>
          <cell r="M77">
            <v>800</v>
          </cell>
          <cell r="N77">
            <v>100</v>
          </cell>
          <cell r="O77">
            <v>0</v>
          </cell>
          <cell r="Q77">
            <v>0</v>
          </cell>
          <cell r="U77">
            <v>205</v>
          </cell>
          <cell r="V77">
            <v>205</v>
          </cell>
          <cell r="W77">
            <v>0</v>
          </cell>
          <cell r="X77" t="str">
            <v>BQLDA ĐTXD</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01 KH 2021"/>
      <sheetName val="Bieu 02 no dong"/>
      <sheetName val="XXXX"/>
      <sheetName val="foxz"/>
      <sheetName val="foxz_2"/>
      <sheetName val="BIEU 01"/>
      <sheetName val="foxz_3"/>
      <sheetName val="Bieu 01 Dieu chinh so NQ 274"/>
      <sheetName val="Bieu 01 TH 2024"/>
      <sheetName val="Bieu 04 TTV 2022"/>
      <sheetName val="Bieu 05 KCM 2022"/>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Bieu 02 TT Von"/>
      <sheetName val="Bieu 04 KCM"/>
      <sheetName val="Bieu 03 KCM  "/>
      <sheetName val="CT MTQ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2">
          <cell r="B12" t="str">
            <v>Hỗ trợ nhà ở</v>
          </cell>
          <cell r="C12" t="str">
            <v>địa bàn các xã ĐBKK</v>
          </cell>
          <cell r="D12" t="str">
            <v>2023-2025</v>
          </cell>
          <cell r="G12">
            <v>3000</v>
          </cell>
          <cell r="H12">
            <v>3000</v>
          </cell>
          <cell r="I12">
            <v>2766</v>
          </cell>
          <cell r="K12">
            <v>234</v>
          </cell>
          <cell r="M12">
            <v>0</v>
          </cell>
          <cell r="R12">
            <v>0</v>
          </cell>
          <cell r="W12">
            <v>1000</v>
          </cell>
          <cell r="X12">
            <v>1000</v>
          </cell>
        </row>
        <row r="13">
          <cell r="B13" t="str">
            <v>Cấp nước sinh hoạt tập trung xã Công Sơn, huyện Cao Lộc</v>
          </cell>
          <cell r="C13" t="str">
            <v>xã Công Sơn</v>
          </cell>
          <cell r="D13">
            <v>2022</v>
          </cell>
          <cell r="E13" t="str">
            <v>Khoang …. hộ dân</v>
          </cell>
          <cell r="G13">
            <v>2816</v>
          </cell>
          <cell r="H13">
            <v>2816</v>
          </cell>
          <cell r="I13">
            <v>2633</v>
          </cell>
          <cell r="K13">
            <v>183</v>
          </cell>
          <cell r="M13">
            <v>0</v>
          </cell>
          <cell r="R13">
            <v>828</v>
          </cell>
          <cell r="S13">
            <v>828</v>
          </cell>
          <cell r="W13">
            <v>899</v>
          </cell>
          <cell r="X13">
            <v>716</v>
          </cell>
          <cell r="Z13">
            <v>183</v>
          </cell>
        </row>
        <row r="14">
          <cell r="B14" t="str">
            <v>Cấp nước sinh hoạt tập trung xã Thạch Đạn, huyện Cao Lộc</v>
          </cell>
          <cell r="C14" t="str">
            <v>xã Thạch Đạn</v>
          </cell>
          <cell r="D14">
            <v>2022</v>
          </cell>
          <cell r="E14" t="str">
            <v>Khoảng …. hộ dân</v>
          </cell>
          <cell r="G14">
            <v>5800</v>
          </cell>
          <cell r="H14">
            <v>5800</v>
          </cell>
          <cell r="I14">
            <v>5400</v>
          </cell>
          <cell r="K14">
            <v>400</v>
          </cell>
          <cell r="R14">
            <v>1615</v>
          </cell>
          <cell r="S14">
            <v>1500</v>
          </cell>
          <cell r="U14">
            <v>115</v>
          </cell>
          <cell r="W14">
            <v>1851</v>
          </cell>
          <cell r="X14">
            <v>1800</v>
          </cell>
          <cell r="Z14">
            <v>51</v>
          </cell>
        </row>
        <row r="15">
          <cell r="B15" t="str">
            <v>Dự án 4</v>
          </cell>
          <cell r="G15">
            <v>87100</v>
          </cell>
          <cell r="H15">
            <v>87100</v>
          </cell>
          <cell r="I15">
            <v>83981</v>
          </cell>
          <cell r="J15">
            <v>0</v>
          </cell>
          <cell r="K15">
            <v>3119</v>
          </cell>
          <cell r="L15">
            <v>0</v>
          </cell>
          <cell r="M15">
            <v>100</v>
          </cell>
          <cell r="N15">
            <v>0</v>
          </cell>
          <cell r="O15">
            <v>0</v>
          </cell>
          <cell r="P15">
            <v>100</v>
          </cell>
          <cell r="Q15">
            <v>0</v>
          </cell>
          <cell r="R15">
            <v>26199</v>
          </cell>
          <cell r="S15">
            <v>24951</v>
          </cell>
          <cell r="T15">
            <v>0</v>
          </cell>
          <cell r="U15">
            <v>1248</v>
          </cell>
          <cell r="V15">
            <v>0</v>
          </cell>
          <cell r="W15">
            <v>36692</v>
          </cell>
          <cell r="X15">
            <v>34921</v>
          </cell>
          <cell r="Y15">
            <v>0</v>
          </cell>
          <cell r="Z15">
            <v>1771</v>
          </cell>
          <cell r="AA15">
            <v>0</v>
          </cell>
        </row>
        <row r="16">
          <cell r="B16" t="str">
            <v>Đường khai hoang Nà Phạ (Mốc  1158), xã Thanh Lòa, huyện Cao Lộc</v>
          </cell>
          <cell r="C16" t="str">
            <v>xã Thanh Lòa</v>
          </cell>
          <cell r="D16">
            <v>2022</v>
          </cell>
          <cell r="E16" t="str">
            <v>GTNT, 2km</v>
          </cell>
          <cell r="G16">
            <v>4500</v>
          </cell>
          <cell r="H16">
            <v>4500</v>
          </cell>
          <cell r="I16">
            <v>4300</v>
          </cell>
          <cell r="J16">
            <v>0</v>
          </cell>
          <cell r="K16">
            <v>200</v>
          </cell>
          <cell r="L16">
            <v>0</v>
          </cell>
          <cell r="M16">
            <v>0</v>
          </cell>
          <cell r="N16">
            <v>0</v>
          </cell>
          <cell r="O16">
            <v>0</v>
          </cell>
          <cell r="P16">
            <v>0</v>
          </cell>
          <cell r="Q16">
            <v>0</v>
          </cell>
          <cell r="R16">
            <v>2451</v>
          </cell>
          <cell r="S16">
            <v>2251</v>
          </cell>
          <cell r="T16">
            <v>0</v>
          </cell>
          <cell r="U16">
            <v>200</v>
          </cell>
          <cell r="V16">
            <v>0</v>
          </cell>
          <cell r="W16">
            <v>2049</v>
          </cell>
          <cell r="X16">
            <v>2049</v>
          </cell>
          <cell r="Y16">
            <v>0</v>
          </cell>
          <cell r="AA16">
            <v>0</v>
          </cell>
        </row>
        <row r="17">
          <cell r="B17" t="str">
            <v>Đường BT Ngàn Pặc - Pắc Đây (Km 14/ĐT 241), xã Công Sơn, huyện Cao Lộc</v>
          </cell>
          <cell r="C17" t="str">
            <v>xã Công Sơn</v>
          </cell>
          <cell r="D17">
            <v>2022</v>
          </cell>
          <cell r="E17" t="str">
            <v>GTNT, 3km</v>
          </cell>
          <cell r="G17">
            <v>5000</v>
          </cell>
          <cell r="H17">
            <v>5000</v>
          </cell>
          <cell r="I17">
            <v>4800</v>
          </cell>
          <cell r="K17">
            <v>200</v>
          </cell>
          <cell r="M17">
            <v>0</v>
          </cell>
          <cell r="R17">
            <v>2300</v>
          </cell>
          <cell r="S17">
            <v>2100</v>
          </cell>
          <cell r="U17">
            <v>200</v>
          </cell>
          <cell r="W17">
            <v>2300</v>
          </cell>
          <cell r="X17">
            <v>2300</v>
          </cell>
        </row>
        <row r="18">
          <cell r="B18" t="str">
            <v>Đường Phai Đán, xã Bình Trung (Km 7+900 ĐH 29), huyện Cao Lộc</v>
          </cell>
          <cell r="C18" t="str">
            <v>xã Bình Trung</v>
          </cell>
          <cell r="D18">
            <v>2022</v>
          </cell>
          <cell r="E18" t="str">
            <v>GTNT 1km</v>
          </cell>
          <cell r="G18">
            <v>1600</v>
          </cell>
          <cell r="H18">
            <v>1600</v>
          </cell>
          <cell r="I18">
            <v>1600</v>
          </cell>
          <cell r="K18">
            <v>0</v>
          </cell>
          <cell r="R18">
            <v>700</v>
          </cell>
          <cell r="S18">
            <v>700</v>
          </cell>
          <cell r="W18">
            <v>600</v>
          </cell>
          <cell r="X18">
            <v>600</v>
          </cell>
        </row>
        <row r="19">
          <cell r="B19" t="str">
            <v>Đường bê tông xóm Bản Mới thôn Tằm Riềng xã Hòa Cư, huyện Cao Lộc</v>
          </cell>
          <cell r="C19" t="str">
            <v>xã Hòa Cư</v>
          </cell>
          <cell r="D19">
            <v>2022</v>
          </cell>
          <cell r="E19" t="str">
            <v>GTNT, 2,5km</v>
          </cell>
          <cell r="G19">
            <v>4000</v>
          </cell>
          <cell r="H19">
            <v>4000</v>
          </cell>
          <cell r="I19">
            <v>3800</v>
          </cell>
          <cell r="K19">
            <v>200</v>
          </cell>
          <cell r="R19">
            <v>2000</v>
          </cell>
          <cell r="S19">
            <v>1800</v>
          </cell>
          <cell r="U19">
            <v>200</v>
          </cell>
          <cell r="W19">
            <v>1250</v>
          </cell>
          <cell r="X19">
            <v>1250</v>
          </cell>
        </row>
        <row r="20">
          <cell r="B20" t="str">
            <v>Đường Bản Dọn - Lục Luông, xã Lộc Yên, huyện Cao Lộc năm 2022</v>
          </cell>
          <cell r="C20" t="str">
            <v>xã Lộc Yên</v>
          </cell>
          <cell r="D20">
            <v>2022</v>
          </cell>
          <cell r="E20" t="str">
            <v>GTNT, 4km</v>
          </cell>
          <cell r="G20">
            <v>6000</v>
          </cell>
          <cell r="H20">
            <v>6000</v>
          </cell>
          <cell r="I20">
            <v>5752</v>
          </cell>
          <cell r="K20">
            <v>248</v>
          </cell>
          <cell r="R20">
            <v>3248</v>
          </cell>
          <cell r="S20">
            <v>3000</v>
          </cell>
          <cell r="U20">
            <v>248</v>
          </cell>
          <cell r="W20">
            <v>2200</v>
          </cell>
          <cell r="X20">
            <v>2200</v>
          </cell>
        </row>
        <row r="21">
          <cell r="B21" t="str">
            <v>Đường Bản Đông, xã Hòa Cư, huyện Cao Lộc</v>
          </cell>
          <cell r="C21" t="str">
            <v>xã Hòa Cư</v>
          </cell>
          <cell r="D21">
            <v>2022</v>
          </cell>
          <cell r="E21" t="str">
            <v>GTNT, 1,2km</v>
          </cell>
          <cell r="G21">
            <v>2000</v>
          </cell>
          <cell r="H21">
            <v>2000</v>
          </cell>
          <cell r="I21">
            <v>2000</v>
          </cell>
          <cell r="K21">
            <v>0</v>
          </cell>
          <cell r="R21">
            <v>1000</v>
          </cell>
          <cell r="S21">
            <v>1000</v>
          </cell>
          <cell r="W21">
            <v>1000</v>
          </cell>
          <cell r="X21">
            <v>1000</v>
          </cell>
        </row>
        <row r="22">
          <cell r="B22" t="str">
            <v>Đường Co Loi - Khuổi Phiêng - Khuổi Đeng xã Mẫu Sơn (Km3+00 ĐH 22) , huyện Cao Lộc (giai đoạn I)</v>
          </cell>
          <cell r="C22" t="str">
            <v>xã Mẫu Sơn</v>
          </cell>
          <cell r="D22">
            <v>2022</v>
          </cell>
          <cell r="E22" t="str">
            <v>GTNT 3km</v>
          </cell>
          <cell r="G22">
            <v>4500</v>
          </cell>
          <cell r="H22">
            <v>4500</v>
          </cell>
          <cell r="I22">
            <v>4300</v>
          </cell>
          <cell r="K22">
            <v>200</v>
          </cell>
          <cell r="R22">
            <v>2500</v>
          </cell>
          <cell r="S22">
            <v>2300</v>
          </cell>
          <cell r="U22">
            <v>200</v>
          </cell>
          <cell r="W22">
            <v>1500</v>
          </cell>
          <cell r="X22">
            <v>1500</v>
          </cell>
        </row>
        <row r="23">
          <cell r="B23" t="str">
            <v xml:space="preserve"> Đường bê tông Nà Bó- Sông Danh, huyện Cao Lộc</v>
          </cell>
          <cell r="C23" t="str">
            <v>xã Cao Lâu</v>
          </cell>
          <cell r="D23">
            <v>2022</v>
          </cell>
          <cell r="E23" t="str">
            <v>GTNT 2,5km</v>
          </cell>
          <cell r="G23">
            <v>3800</v>
          </cell>
          <cell r="H23">
            <v>3800</v>
          </cell>
          <cell r="I23">
            <v>3800</v>
          </cell>
          <cell r="K23">
            <v>0</v>
          </cell>
          <cell r="R23">
            <v>2000</v>
          </cell>
          <cell r="S23">
            <v>2000</v>
          </cell>
          <cell r="W23">
            <v>1400</v>
          </cell>
          <cell r="X23">
            <v>1400</v>
          </cell>
        </row>
        <row r="24">
          <cell r="B24" t="str">
            <v>Bê tông  nội đồng DH23- Nà pheo,  thôn Pò Phấy, xã Cao Lâu, huyện Cao Lộc</v>
          </cell>
          <cell r="C24" t="str">
            <v>xã Cao Lâu</v>
          </cell>
          <cell r="D24">
            <v>2022</v>
          </cell>
          <cell r="E24" t="str">
            <v>GTNT 1km</v>
          </cell>
          <cell r="G24">
            <v>1600</v>
          </cell>
          <cell r="H24">
            <v>1600</v>
          </cell>
          <cell r="I24">
            <v>1600</v>
          </cell>
          <cell r="K24">
            <v>0</v>
          </cell>
          <cell r="R24">
            <v>1000</v>
          </cell>
          <cell r="S24">
            <v>1000</v>
          </cell>
          <cell r="W24">
            <v>600</v>
          </cell>
          <cell r="X24">
            <v>600</v>
          </cell>
        </row>
        <row r="25">
          <cell r="B25" t="str">
            <v>Đường bê tông trục thôn từ đường Co Loi - Thán Dìu đến xóm Khau Vàng, xã Mẫu Sơn, huyện Cao Lộc</v>
          </cell>
          <cell r="C25" t="str">
            <v>xã Mẫu Sơn</v>
          </cell>
          <cell r="D25">
            <v>2022</v>
          </cell>
          <cell r="E25" t="str">
            <v>GTNT 1km</v>
          </cell>
          <cell r="G25">
            <v>1500</v>
          </cell>
          <cell r="H25">
            <v>1500</v>
          </cell>
          <cell r="I25">
            <v>1500</v>
          </cell>
          <cell r="K25">
            <v>0</v>
          </cell>
          <cell r="R25">
            <v>1000</v>
          </cell>
          <cell r="S25">
            <v>1000</v>
          </cell>
          <cell r="W25">
            <v>500</v>
          </cell>
          <cell r="X25">
            <v>500</v>
          </cell>
        </row>
        <row r="26">
          <cell r="B26" t="str">
            <v>Đường Còn Chủ - Lộc Hồ - Nà Hốc, xã Phú Xá, huyện Cao Lộc</v>
          </cell>
          <cell r="C26" t="str">
            <v>xã Phú Xá</v>
          </cell>
          <cell r="D26">
            <v>2022</v>
          </cell>
          <cell r="E26" t="str">
            <v>GTNT, 2,5km</v>
          </cell>
          <cell r="G26">
            <v>3800</v>
          </cell>
          <cell r="H26">
            <v>3800</v>
          </cell>
          <cell r="I26">
            <v>3600</v>
          </cell>
          <cell r="K26">
            <v>200</v>
          </cell>
          <cell r="R26">
            <v>2000</v>
          </cell>
          <cell r="S26">
            <v>1800</v>
          </cell>
          <cell r="U26">
            <v>200</v>
          </cell>
          <cell r="W26">
            <v>1600</v>
          </cell>
          <cell r="X26">
            <v>1600</v>
          </cell>
        </row>
        <row r="27">
          <cell r="B27" t="str">
            <v>Đường Bản Giếng, xã Lộc Yên, huyện Cao Lộc</v>
          </cell>
          <cell r="C27" t="str">
            <v>xã Lộc Yên</v>
          </cell>
          <cell r="D27">
            <v>2022</v>
          </cell>
          <cell r="E27" t="str">
            <v>GTNT 1,5KM</v>
          </cell>
          <cell r="G27">
            <v>2500</v>
          </cell>
          <cell r="H27">
            <v>2500</v>
          </cell>
          <cell r="I27">
            <v>2500</v>
          </cell>
          <cell r="K27">
            <v>0</v>
          </cell>
          <cell r="R27">
            <v>1000</v>
          </cell>
          <cell r="S27">
            <v>1000</v>
          </cell>
          <cell r="W27">
            <v>1000</v>
          </cell>
          <cell r="X27">
            <v>1000</v>
          </cell>
        </row>
        <row r="28">
          <cell r="B28" t="str">
            <v xml:space="preserve">Đường Còn Trang, xã Phú Xá, huyện Cao Lộc </v>
          </cell>
          <cell r="C28" t="str">
            <v>Xã Phú Xá</v>
          </cell>
          <cell r="D28">
            <v>2022</v>
          </cell>
          <cell r="E28" t="str">
            <v>GTNT, 1,5km</v>
          </cell>
          <cell r="G28">
            <v>1800</v>
          </cell>
          <cell r="H28">
            <v>1800</v>
          </cell>
          <cell r="I28">
            <v>1800</v>
          </cell>
          <cell r="K28">
            <v>0</v>
          </cell>
          <cell r="R28">
            <v>1000</v>
          </cell>
          <cell r="S28">
            <v>1000</v>
          </cell>
          <cell r="W28">
            <v>800</v>
          </cell>
          <cell r="X28">
            <v>800</v>
          </cell>
        </row>
        <row r="29">
          <cell r="B29" t="str">
            <v>Đường Kéo Cặp - Pàn Cù, xã Hòa Cư, huyện Cao Lộc năm 2021</v>
          </cell>
          <cell r="C29" t="str">
            <v>xã Hòa Cư</v>
          </cell>
          <cell r="D29" t="str">
            <v>2021-2022</v>
          </cell>
          <cell r="E29" t="str">
            <v>GTNT, 3km</v>
          </cell>
          <cell r="F29">
            <v>0</v>
          </cell>
          <cell r="G29">
            <v>4600</v>
          </cell>
          <cell r="H29">
            <v>4600</v>
          </cell>
          <cell r="I29">
            <v>4500</v>
          </cell>
          <cell r="K29">
            <v>100</v>
          </cell>
          <cell r="M29">
            <v>100</v>
          </cell>
          <cell r="P29">
            <v>100</v>
          </cell>
          <cell r="R29">
            <v>1500</v>
          </cell>
          <cell r="S29">
            <v>1500</v>
          </cell>
          <cell r="W29">
            <v>1922</v>
          </cell>
          <cell r="X29">
            <v>1922</v>
          </cell>
        </row>
        <row r="30">
          <cell r="B30" t="str">
            <v>Cải tạo, sửa chữa chợ Ba Sơn, xã Cao Lâu, huyện Cao Lộc</v>
          </cell>
          <cell r="C30" t="str">
            <v>xã Cao Lâu</v>
          </cell>
          <cell r="D30">
            <v>2022</v>
          </cell>
          <cell r="E30" t="str">
            <v>Dân dụng cấp III</v>
          </cell>
          <cell r="G30">
            <v>3000</v>
          </cell>
          <cell r="H30">
            <v>3000</v>
          </cell>
          <cell r="I30">
            <v>3000</v>
          </cell>
          <cell r="K30">
            <v>0</v>
          </cell>
          <cell r="R30">
            <v>1500</v>
          </cell>
          <cell r="S30">
            <v>1500</v>
          </cell>
          <cell r="W30">
            <v>1200</v>
          </cell>
          <cell r="X30">
            <v>1200</v>
          </cell>
        </row>
        <row r="31">
          <cell r="B31" t="str">
            <v>Cải tạo Trạm y tế xã Bình Trung, huyện Cao Lộc</v>
          </cell>
          <cell r="C31" t="str">
            <v>xã Bình Trung</v>
          </cell>
          <cell r="D31">
            <v>2022</v>
          </cell>
          <cell r="E31" t="str">
            <v>Dân dụng cấp III</v>
          </cell>
          <cell r="G31">
            <v>2000</v>
          </cell>
          <cell r="H31">
            <v>2000</v>
          </cell>
          <cell r="I31">
            <v>2000</v>
          </cell>
          <cell r="K31">
            <v>0</v>
          </cell>
          <cell r="R31">
            <v>1000</v>
          </cell>
          <cell r="S31">
            <v>1000</v>
          </cell>
          <cell r="W31">
            <v>800</v>
          </cell>
          <cell r="X31">
            <v>800</v>
          </cell>
        </row>
        <row r="32">
          <cell r="B32" t="str">
            <v>Đường Co Cam - Bản Lành, xã Hòa Cư, huyện Cao Lộc</v>
          </cell>
          <cell r="C32" t="str">
            <v>xã Hòa Cư</v>
          </cell>
          <cell r="D32">
            <v>2023</v>
          </cell>
          <cell r="E32" t="str">
            <v>GTNT, 3.3km</v>
          </cell>
          <cell r="G32">
            <v>5000</v>
          </cell>
          <cell r="H32">
            <v>5000</v>
          </cell>
          <cell r="I32">
            <v>4800</v>
          </cell>
          <cell r="K32">
            <v>200</v>
          </cell>
          <cell r="R32">
            <v>0</v>
          </cell>
          <cell r="W32">
            <v>2200</v>
          </cell>
          <cell r="X32">
            <v>2000</v>
          </cell>
          <cell r="Z32">
            <v>200</v>
          </cell>
        </row>
        <row r="33">
          <cell r="B33" t="str">
            <v>Đường Bản Dọn - Lục Ngoãng, xã Lộc Yên, huyện Cao Lộc năm 2023</v>
          </cell>
          <cell r="C33" t="str">
            <v>xã Lộc Yên</v>
          </cell>
          <cell r="D33">
            <v>2023</v>
          </cell>
          <cell r="E33" t="str">
            <v>GTNT, 1km</v>
          </cell>
          <cell r="G33">
            <v>2200</v>
          </cell>
          <cell r="H33">
            <v>2200</v>
          </cell>
          <cell r="I33">
            <v>2000</v>
          </cell>
          <cell r="K33">
            <v>200</v>
          </cell>
          <cell r="R33">
            <v>0</v>
          </cell>
          <cell r="W33">
            <v>1000</v>
          </cell>
          <cell r="X33">
            <v>800</v>
          </cell>
          <cell r="Z33">
            <v>200</v>
          </cell>
        </row>
        <row r="34">
          <cell r="B34" t="str">
            <v>Sửa chữa đường Bản Rọi - Còn Phạc xã Thanh Lòa, huyện Cao Lộc</v>
          </cell>
          <cell r="C34" t="str">
            <v>xã Thanh Lòa</v>
          </cell>
          <cell r="D34">
            <v>2023</v>
          </cell>
          <cell r="E34" t="str">
            <v>GTNT, 1,5km</v>
          </cell>
          <cell r="G34">
            <v>3200</v>
          </cell>
          <cell r="H34">
            <v>3200</v>
          </cell>
          <cell r="I34">
            <v>3000</v>
          </cell>
          <cell r="K34">
            <v>200</v>
          </cell>
          <cell r="R34">
            <v>0</v>
          </cell>
          <cell r="W34">
            <v>1400</v>
          </cell>
          <cell r="X34">
            <v>1200</v>
          </cell>
          <cell r="Z34">
            <v>200</v>
          </cell>
        </row>
        <row r="35">
          <cell r="B35" t="str">
            <v>Đường BT Pắc Đây - Thán Dìu, xã Công Sơn, huyện Cao Lộc</v>
          </cell>
          <cell r="C35" t="str">
            <v>xã Công Sơn</v>
          </cell>
          <cell r="D35">
            <v>2023</v>
          </cell>
          <cell r="E35" t="str">
            <v>GTNT, 1,5km</v>
          </cell>
          <cell r="G35">
            <v>3200</v>
          </cell>
          <cell r="H35">
            <v>3200</v>
          </cell>
          <cell r="I35">
            <v>3000</v>
          </cell>
          <cell r="K35">
            <v>200</v>
          </cell>
          <cell r="R35">
            <v>0</v>
          </cell>
          <cell r="W35">
            <v>1400</v>
          </cell>
          <cell r="X35">
            <v>1200</v>
          </cell>
          <cell r="Z35">
            <v>200</v>
          </cell>
        </row>
        <row r="36">
          <cell r="B36" t="str">
            <v>Đường Khuổi Tát - Biên giới, xã Xuất Lễ</v>
          </cell>
          <cell r="C36" t="str">
            <v xml:space="preserve">xã Xuất Lễ </v>
          </cell>
          <cell r="D36">
            <v>2023</v>
          </cell>
          <cell r="E36" t="str">
            <v>GTNT, 1,km</v>
          </cell>
          <cell r="G36">
            <v>2000</v>
          </cell>
          <cell r="H36">
            <v>2000</v>
          </cell>
          <cell r="I36">
            <v>1800</v>
          </cell>
          <cell r="K36">
            <v>200</v>
          </cell>
          <cell r="R36">
            <v>0</v>
          </cell>
          <cell r="W36">
            <v>1200</v>
          </cell>
          <cell r="X36">
            <v>1000</v>
          </cell>
          <cell r="Z36">
            <v>200</v>
          </cell>
        </row>
        <row r="37">
          <cell r="B37" t="str">
            <v>Bê tông hoá đường Nà Luộc- Nà Hộc, thôn Nà Thâm xã Cao Lâu, huyện Cao Lộc</v>
          </cell>
          <cell r="C37" t="str">
            <v>xã Cao Lâu</v>
          </cell>
          <cell r="D37">
            <v>2023</v>
          </cell>
          <cell r="E37" t="str">
            <v>GTNT 0,5km</v>
          </cell>
          <cell r="G37">
            <v>1000</v>
          </cell>
          <cell r="H37">
            <v>1000</v>
          </cell>
          <cell r="I37">
            <v>829</v>
          </cell>
          <cell r="K37">
            <v>171</v>
          </cell>
          <cell r="R37">
            <v>0</v>
          </cell>
          <cell r="W37">
            <v>571</v>
          </cell>
          <cell r="X37">
            <v>400</v>
          </cell>
          <cell r="Z37">
            <v>171</v>
          </cell>
        </row>
        <row r="38">
          <cell r="B38" t="str">
            <v>Đường Co loi - Ngàn pặc, xã Mẫu Sơn (ĐH 22) huyện Cao Lộc</v>
          </cell>
          <cell r="C38" t="str">
            <v>xã Mẫu Sơn</v>
          </cell>
          <cell r="D38">
            <v>2023</v>
          </cell>
          <cell r="E38" t="str">
            <v>GTNT 3km</v>
          </cell>
          <cell r="G38">
            <v>4500</v>
          </cell>
          <cell r="H38">
            <v>4500</v>
          </cell>
          <cell r="I38">
            <v>4300</v>
          </cell>
          <cell r="K38">
            <v>200</v>
          </cell>
          <cell r="R38">
            <v>0</v>
          </cell>
          <cell r="W38">
            <v>2200</v>
          </cell>
          <cell r="X38">
            <v>2000</v>
          </cell>
          <cell r="Z38">
            <v>200</v>
          </cell>
        </row>
        <row r="39">
          <cell r="B39" t="str">
            <v>Đường Chè Lân - Lục Luông, xã Lộc Yên, huyện Cao Lộc</v>
          </cell>
          <cell r="C39" t="str">
            <v>xã Lộc Yên</v>
          </cell>
          <cell r="D39">
            <v>2023</v>
          </cell>
          <cell r="E39" t="str">
            <v>GTNT 2km</v>
          </cell>
          <cell r="G39">
            <v>3200</v>
          </cell>
          <cell r="H39">
            <v>3200</v>
          </cell>
          <cell r="I39">
            <v>3200</v>
          </cell>
          <cell r="K39">
            <v>0</v>
          </cell>
          <cell r="R39">
            <v>0</v>
          </cell>
          <cell r="W39">
            <v>1000</v>
          </cell>
          <cell r="X39">
            <v>1000</v>
          </cell>
        </row>
        <row r="40">
          <cell r="B40" t="str">
            <v>Đường Pò Phấy- Nà Thâm - Sông Danh, xã Cao Lâu,  huyện Cao Lộc</v>
          </cell>
          <cell r="C40" t="str">
            <v>xã Cao Lâu</v>
          </cell>
          <cell r="D40">
            <v>2023</v>
          </cell>
          <cell r="E40" t="str">
            <v>GTNT  2km</v>
          </cell>
          <cell r="G40">
            <v>3000</v>
          </cell>
          <cell r="H40">
            <v>3000</v>
          </cell>
          <cell r="I40">
            <v>3000</v>
          </cell>
          <cell r="K40">
            <v>0</v>
          </cell>
          <cell r="M40">
            <v>0</v>
          </cell>
          <cell r="R40">
            <v>0</v>
          </cell>
          <cell r="W40">
            <v>1100</v>
          </cell>
          <cell r="X40">
            <v>1100</v>
          </cell>
        </row>
        <row r="41">
          <cell r="B41" t="str">
            <v>Đường Khuổi Mạ, xã Bình Trung, huyện Cao Lộc</v>
          </cell>
          <cell r="C41" t="str">
            <v>xã Bình Trung</v>
          </cell>
          <cell r="D41">
            <v>2023</v>
          </cell>
          <cell r="E41" t="str">
            <v>GTNT, 0,7km</v>
          </cell>
          <cell r="G41">
            <v>1100</v>
          </cell>
          <cell r="H41">
            <v>1100</v>
          </cell>
          <cell r="I41">
            <v>1100</v>
          </cell>
          <cell r="K41">
            <v>0</v>
          </cell>
          <cell r="R41">
            <v>0</v>
          </cell>
          <cell r="W41">
            <v>600</v>
          </cell>
          <cell r="X41">
            <v>600</v>
          </cell>
        </row>
        <row r="42">
          <cell r="B42" t="str">
            <v>Cải tạo Trạm y tế xã Công Sơn, huyện Cao Lộc</v>
          </cell>
          <cell r="C42" t="str">
            <v>xã Công Sơn</v>
          </cell>
          <cell r="D42">
            <v>2023</v>
          </cell>
          <cell r="E42" t="str">
            <v>Dân dụng cấp III</v>
          </cell>
          <cell r="G42">
            <v>1500</v>
          </cell>
          <cell r="H42">
            <v>1500</v>
          </cell>
          <cell r="I42">
            <v>1500</v>
          </cell>
          <cell r="R42">
            <v>0</v>
          </cell>
          <cell r="W42">
            <v>800</v>
          </cell>
          <cell r="X42">
            <v>800</v>
          </cell>
        </row>
        <row r="43">
          <cell r="B43" t="str">
            <v>Bổ sung một số hạng mục Trường TH&amp;THCS xã Hòa Cư năm 2023, huyện Cao Lộc</v>
          </cell>
          <cell r="C43" t="str">
            <v>xã Hòa Cư</v>
          </cell>
          <cell r="D43">
            <v>2023</v>
          </cell>
          <cell r="E43" t="str">
            <v>Dân dụng cấp III</v>
          </cell>
          <cell r="G43">
            <v>5000</v>
          </cell>
          <cell r="H43">
            <v>5000</v>
          </cell>
          <cell r="I43">
            <v>4600</v>
          </cell>
          <cell r="K43">
            <v>400</v>
          </cell>
          <cell r="R43">
            <v>0</v>
          </cell>
          <cell r="W43">
            <v>2500</v>
          </cell>
          <cell r="X43">
            <v>2100</v>
          </cell>
          <cell r="Z43">
            <v>400</v>
          </cell>
        </row>
        <row r="44">
          <cell r="B44" t="str">
            <v>Dự án 5</v>
          </cell>
          <cell r="G44">
            <v>22700</v>
          </cell>
          <cell r="H44">
            <v>22700</v>
          </cell>
          <cell r="I44">
            <v>21486</v>
          </cell>
          <cell r="J44">
            <v>0</v>
          </cell>
          <cell r="K44">
            <v>1214</v>
          </cell>
          <cell r="L44">
            <v>0</v>
          </cell>
          <cell r="M44">
            <v>0</v>
          </cell>
          <cell r="N44">
            <v>0</v>
          </cell>
          <cell r="O44">
            <v>0</v>
          </cell>
          <cell r="P44">
            <v>0</v>
          </cell>
          <cell r="Q44">
            <v>0</v>
          </cell>
          <cell r="R44">
            <v>6338</v>
          </cell>
          <cell r="S44">
            <v>6036</v>
          </cell>
          <cell r="T44">
            <v>0</v>
          </cell>
          <cell r="U44">
            <v>302</v>
          </cell>
          <cell r="V44">
            <v>0</v>
          </cell>
          <cell r="W44">
            <v>9585</v>
          </cell>
          <cell r="X44">
            <v>9129</v>
          </cell>
          <cell r="Y44">
            <v>0</v>
          </cell>
          <cell r="Z44">
            <v>456</v>
          </cell>
          <cell r="AA44">
            <v>0</v>
          </cell>
        </row>
        <row r="45">
          <cell r="B45" t="str">
            <v>Trường PTDTBT TH&amp; THCS xã Mẫu Sơn, huyện Cao Lộc. Hạng mục phòng học và bếp ăn</v>
          </cell>
          <cell r="C45" t="str">
            <v>xã Mẫu Sơn</v>
          </cell>
          <cell r="D45">
            <v>2022</v>
          </cell>
          <cell r="E45" t="str">
            <v>Dân dụng cấp III</v>
          </cell>
          <cell r="G45">
            <v>3500</v>
          </cell>
          <cell r="H45">
            <v>3500</v>
          </cell>
          <cell r="I45">
            <v>3298</v>
          </cell>
          <cell r="K45">
            <v>202</v>
          </cell>
          <cell r="R45">
            <v>1038</v>
          </cell>
          <cell r="S45">
            <v>836</v>
          </cell>
          <cell r="U45">
            <v>202</v>
          </cell>
          <cell r="W45">
            <v>1565</v>
          </cell>
          <cell r="X45">
            <v>1565</v>
          </cell>
        </row>
        <row r="46">
          <cell r="B46" t="str">
            <v>Trường TH &amp; THCS xã Hòa Cư, huyện Cao Lộc</v>
          </cell>
          <cell r="C46" t="str">
            <v>xã Hòa Cư</v>
          </cell>
          <cell r="D46">
            <v>2022</v>
          </cell>
          <cell r="E46" t="str">
            <v>Dân dụng cấp III</v>
          </cell>
          <cell r="G46">
            <v>1500</v>
          </cell>
          <cell r="H46">
            <v>1500</v>
          </cell>
          <cell r="I46">
            <v>1500</v>
          </cell>
          <cell r="R46">
            <v>700</v>
          </cell>
          <cell r="S46">
            <v>700</v>
          </cell>
          <cell r="W46">
            <v>700</v>
          </cell>
          <cell r="X46">
            <v>700</v>
          </cell>
        </row>
        <row r="47">
          <cell r="B47" t="str">
            <v>Trường PTDTBT TH&amp; THCS xã Công Sơn, huyện Cao Lộc</v>
          </cell>
          <cell r="C47" t="str">
            <v>xã Công Sơn</v>
          </cell>
          <cell r="D47">
            <v>2022</v>
          </cell>
          <cell r="E47" t="str">
            <v>Dân dụng cấp III</v>
          </cell>
          <cell r="G47">
            <v>1400</v>
          </cell>
          <cell r="H47">
            <v>1400</v>
          </cell>
          <cell r="I47">
            <v>1400</v>
          </cell>
          <cell r="R47">
            <v>600</v>
          </cell>
          <cell r="S47">
            <v>600</v>
          </cell>
          <cell r="W47">
            <v>800</v>
          </cell>
          <cell r="X47">
            <v>800</v>
          </cell>
        </row>
        <row r="48">
          <cell r="B48" t="str">
            <v>Trường PTDTBT TH&amp; THCS xã Lộc Yên, huyện Cao Lộc</v>
          </cell>
          <cell r="C48" t="str">
            <v>xã Lộc Yên</v>
          </cell>
          <cell r="D48">
            <v>2022</v>
          </cell>
          <cell r="E48" t="str">
            <v>Dân dụng cấp III</v>
          </cell>
          <cell r="G48">
            <v>6000</v>
          </cell>
          <cell r="H48">
            <v>6000</v>
          </cell>
          <cell r="I48">
            <v>5800</v>
          </cell>
          <cell r="K48">
            <v>200</v>
          </cell>
          <cell r="R48">
            <v>2000</v>
          </cell>
          <cell r="S48">
            <v>2000</v>
          </cell>
          <cell r="W48">
            <v>2200</v>
          </cell>
          <cell r="X48">
            <v>2200</v>
          </cell>
        </row>
        <row r="49">
          <cell r="B49" t="str">
            <v>Trường TH xã Xuân Long</v>
          </cell>
          <cell r="C49" t="str">
            <v>xã Xuân Long</v>
          </cell>
          <cell r="D49">
            <v>2022</v>
          </cell>
          <cell r="E49" t="str">
            <v>Dân dụng cấp III</v>
          </cell>
          <cell r="G49">
            <v>4600</v>
          </cell>
          <cell r="H49">
            <v>4600</v>
          </cell>
          <cell r="I49">
            <v>4500</v>
          </cell>
          <cell r="K49">
            <v>100</v>
          </cell>
          <cell r="R49">
            <v>2000</v>
          </cell>
          <cell r="S49">
            <v>1900</v>
          </cell>
          <cell r="U49">
            <v>100</v>
          </cell>
          <cell r="W49">
            <v>1500</v>
          </cell>
          <cell r="X49">
            <v>1500</v>
          </cell>
        </row>
        <row r="50">
          <cell r="B50" t="str">
            <v>Trường PTDTBT THCS xã Thạch Đạn, huyện Cao Lộc. Hạng mục phòng học</v>
          </cell>
          <cell r="C50" t="str">
            <v>xã Thạch Đạn</v>
          </cell>
          <cell r="D50">
            <v>2023</v>
          </cell>
          <cell r="E50" t="str">
            <v>Dân dụng cấp III</v>
          </cell>
          <cell r="G50">
            <v>1000</v>
          </cell>
          <cell r="H50">
            <v>1000</v>
          </cell>
          <cell r="I50">
            <v>1000</v>
          </cell>
          <cell r="W50">
            <v>400</v>
          </cell>
          <cell r="X50">
            <v>400</v>
          </cell>
        </row>
        <row r="51">
          <cell r="B51" t="str">
            <v>Trường TH&amp; THCS xã Bình Trung</v>
          </cell>
          <cell r="C51" t="str">
            <v>xã Bình Trung</v>
          </cell>
          <cell r="D51">
            <v>2023</v>
          </cell>
          <cell r="E51" t="str">
            <v>Dân dụng cấp III</v>
          </cell>
          <cell r="G51">
            <v>1500</v>
          </cell>
          <cell r="H51">
            <v>1500</v>
          </cell>
          <cell r="I51">
            <v>1500</v>
          </cell>
          <cell r="W51">
            <v>800</v>
          </cell>
          <cell r="X51">
            <v>800</v>
          </cell>
        </row>
        <row r="52">
          <cell r="B52" t="str">
            <v>Trường PTDTBT TH&amp; THCS xã Thanh Lòa, huyện Cao Lộc</v>
          </cell>
          <cell r="C52" t="str">
            <v>xã Thanh Lòa</v>
          </cell>
          <cell r="D52">
            <v>2023</v>
          </cell>
          <cell r="E52" t="str">
            <v>Dân dụng cấp III</v>
          </cell>
          <cell r="G52">
            <v>1500</v>
          </cell>
          <cell r="H52">
            <v>1500</v>
          </cell>
          <cell r="I52">
            <v>1244</v>
          </cell>
          <cell r="J52">
            <v>0</v>
          </cell>
          <cell r="K52">
            <v>256</v>
          </cell>
          <cell r="W52">
            <v>856</v>
          </cell>
          <cell r="X52">
            <v>600</v>
          </cell>
          <cell r="Z52">
            <v>256</v>
          </cell>
        </row>
        <row r="53">
          <cell r="B53" t="str">
            <v>Trường Tiểu học xã Cao Lâu, huyện Cao Lộc</v>
          </cell>
          <cell r="C53" t="str">
            <v>xã Cao Lâu</v>
          </cell>
          <cell r="D53">
            <v>2023</v>
          </cell>
          <cell r="E53" t="str">
            <v>Dân dụng cấp III</v>
          </cell>
          <cell r="G53">
            <v>1700</v>
          </cell>
          <cell r="H53">
            <v>1700</v>
          </cell>
          <cell r="I53">
            <v>1244</v>
          </cell>
          <cell r="J53">
            <v>0</v>
          </cell>
          <cell r="K53">
            <v>456</v>
          </cell>
          <cell r="W53">
            <v>764</v>
          </cell>
          <cell r="X53">
            <v>564</v>
          </cell>
          <cell r="Z53">
            <v>200</v>
          </cell>
        </row>
        <row r="54">
          <cell r="B54" t="str">
            <v>Dự án 6</v>
          </cell>
          <cell r="G54">
            <v>634</v>
          </cell>
          <cell r="H54">
            <v>634</v>
          </cell>
          <cell r="I54">
            <v>603</v>
          </cell>
          <cell r="J54">
            <v>0</v>
          </cell>
          <cell r="K54">
            <v>31</v>
          </cell>
          <cell r="L54">
            <v>0</v>
          </cell>
          <cell r="M54">
            <v>0</v>
          </cell>
          <cell r="N54">
            <v>0</v>
          </cell>
          <cell r="O54">
            <v>0</v>
          </cell>
          <cell r="P54">
            <v>0</v>
          </cell>
          <cell r="Q54">
            <v>0</v>
          </cell>
          <cell r="R54">
            <v>331</v>
          </cell>
          <cell r="S54">
            <v>315</v>
          </cell>
          <cell r="T54">
            <v>0</v>
          </cell>
          <cell r="U54">
            <v>16</v>
          </cell>
          <cell r="V54">
            <v>0</v>
          </cell>
          <cell r="W54">
            <v>303</v>
          </cell>
          <cell r="X54">
            <v>288</v>
          </cell>
          <cell r="Y54">
            <v>0</v>
          </cell>
          <cell r="Z54">
            <v>15</v>
          </cell>
          <cell r="AA54">
            <v>0</v>
          </cell>
        </row>
        <row r="55">
          <cell r="B55" t="str">
            <v>Nhà văn hóa thôn Bản Lành, xã Hòa Cư, huyện cao Lộc</v>
          </cell>
          <cell r="C55" t="str">
            <v>xã Hòa Cư</v>
          </cell>
          <cell r="D55">
            <v>2022</v>
          </cell>
          <cell r="E55" t="str">
            <v>Dân dụng cấp III</v>
          </cell>
          <cell r="G55">
            <v>171</v>
          </cell>
          <cell r="H55">
            <v>171</v>
          </cell>
          <cell r="I55">
            <v>155</v>
          </cell>
          <cell r="K55">
            <v>16</v>
          </cell>
          <cell r="R55">
            <v>171</v>
          </cell>
          <cell r="S55">
            <v>155</v>
          </cell>
          <cell r="U55">
            <v>16</v>
          </cell>
          <cell r="W55">
            <v>0</v>
          </cell>
        </row>
        <row r="56">
          <cell r="B56" t="str">
            <v xml:space="preserve"> Xây dựng Nhà văn hóa thôn Co Loi, xã Mẫu Sơn, huyện cao Lộc</v>
          </cell>
          <cell r="C56" t="str">
            <v xml:space="preserve"> xã Mẫu Sơn</v>
          </cell>
          <cell r="D56">
            <v>2022</v>
          </cell>
          <cell r="E56" t="str">
            <v>Dân dụng cấp III</v>
          </cell>
          <cell r="G56">
            <v>160</v>
          </cell>
          <cell r="H56">
            <v>160</v>
          </cell>
          <cell r="I56">
            <v>160</v>
          </cell>
          <cell r="R56">
            <v>160</v>
          </cell>
          <cell r="S56">
            <v>160</v>
          </cell>
          <cell r="W56">
            <v>0</v>
          </cell>
        </row>
        <row r="57">
          <cell r="B57" t="str">
            <v xml:space="preserve"> Nhà văn hóa thôn Bản Luận, xã Hòa Cư, huyện Cao Lộc</v>
          </cell>
          <cell r="C57" t="str">
            <v>xã Hòa Cư</v>
          </cell>
          <cell r="D57">
            <v>2023</v>
          </cell>
          <cell r="E57" t="str">
            <v>Dân dụng cấp III</v>
          </cell>
          <cell r="G57">
            <v>152</v>
          </cell>
          <cell r="H57">
            <v>152</v>
          </cell>
          <cell r="I57">
            <v>144</v>
          </cell>
          <cell r="K57">
            <v>8</v>
          </cell>
          <cell r="R57">
            <v>0</v>
          </cell>
          <cell r="W57">
            <v>152</v>
          </cell>
          <cell r="X57">
            <v>144</v>
          </cell>
          <cell r="Z57">
            <v>8</v>
          </cell>
        </row>
        <row r="58">
          <cell r="B58" t="str">
            <v>Xây dựng Nhà văn hóa thôn Chè Lân, xã Hòa Cư, huyện Cao Lộc</v>
          </cell>
          <cell r="C58" t="str">
            <v>xã Hòa Cư</v>
          </cell>
          <cell r="D58">
            <v>2023</v>
          </cell>
          <cell r="E58" t="str">
            <v>Dân dụng cấp III</v>
          </cell>
          <cell r="G58">
            <v>151</v>
          </cell>
          <cell r="H58">
            <v>151</v>
          </cell>
          <cell r="I58">
            <v>144</v>
          </cell>
          <cell r="K58">
            <v>7</v>
          </cell>
          <cell r="R58">
            <v>0</v>
          </cell>
          <cell r="W58">
            <v>151</v>
          </cell>
          <cell r="X58">
            <v>144</v>
          </cell>
          <cell r="Z58">
            <v>7</v>
          </cell>
        </row>
        <row r="59">
          <cell r="B59" t="str">
            <v>Chương trình mục tiêu quốc gia xây dựng nông thôn mới</v>
          </cell>
          <cell r="G59" t="e">
            <v>#REF!</v>
          </cell>
          <cell r="H59" t="e">
            <v>#REF!</v>
          </cell>
          <cell r="I59" t="e">
            <v>#REF!</v>
          </cell>
          <cell r="J59" t="e">
            <v>#REF!</v>
          </cell>
          <cell r="K59" t="e">
            <v>#REF!</v>
          </cell>
          <cell r="L59" t="e">
            <v>#REF!</v>
          </cell>
          <cell r="M59" t="e">
            <v>#REF!</v>
          </cell>
          <cell r="N59" t="e">
            <v>#REF!</v>
          </cell>
          <cell r="O59" t="e">
            <v>#REF!</v>
          </cell>
          <cell r="P59" t="e">
            <v>#REF!</v>
          </cell>
          <cell r="Q59" t="e">
            <v>#REF!</v>
          </cell>
          <cell r="R59" t="e">
            <v>#REF!</v>
          </cell>
          <cell r="S59" t="e">
            <v>#REF!</v>
          </cell>
          <cell r="T59" t="e">
            <v>#REF!</v>
          </cell>
          <cell r="U59" t="e">
            <v>#REF!</v>
          </cell>
          <cell r="V59" t="e">
            <v>#REF!</v>
          </cell>
          <cell r="W59" t="e">
            <v>#REF!</v>
          </cell>
          <cell r="X59" t="e">
            <v>#REF!</v>
          </cell>
          <cell r="Y59" t="e">
            <v>#REF!</v>
          </cell>
          <cell r="Z59" t="e">
            <v>#REF!</v>
          </cell>
          <cell r="AA59">
            <v>0</v>
          </cell>
        </row>
        <row r="60">
          <cell r="B60" t="str">
            <v>NĂM 2022</v>
          </cell>
          <cell r="G60">
            <v>63000</v>
          </cell>
          <cell r="H60">
            <v>63000</v>
          </cell>
          <cell r="I60">
            <v>31500</v>
          </cell>
          <cell r="J60">
            <v>19481</v>
          </cell>
          <cell r="K60">
            <v>12019</v>
          </cell>
          <cell r="L60">
            <v>0</v>
          </cell>
          <cell r="M60">
            <v>1100</v>
          </cell>
          <cell r="N60">
            <v>0</v>
          </cell>
          <cell r="O60">
            <v>0</v>
          </cell>
          <cell r="P60">
            <v>1100</v>
          </cell>
          <cell r="Q60">
            <v>0</v>
          </cell>
          <cell r="R60">
            <v>34879</v>
          </cell>
          <cell r="S60">
            <v>13260</v>
          </cell>
          <cell r="T60">
            <v>11000</v>
          </cell>
          <cell r="U60">
            <v>10869</v>
          </cell>
          <cell r="V60">
            <v>0</v>
          </cell>
          <cell r="W60">
            <v>14145</v>
          </cell>
          <cell r="X60">
            <v>10060</v>
          </cell>
          <cell r="Y60">
            <v>4035</v>
          </cell>
          <cell r="Z60">
            <v>50</v>
          </cell>
          <cell r="AA60">
            <v>0</v>
          </cell>
        </row>
        <row r="61">
          <cell r="B61" t="str">
            <v>Xã phấn đấu nông thôn mới 2022</v>
          </cell>
          <cell r="G61">
            <v>45000</v>
          </cell>
          <cell r="H61">
            <v>45000</v>
          </cell>
          <cell r="I61">
            <v>22500</v>
          </cell>
          <cell r="J61">
            <v>14235</v>
          </cell>
          <cell r="K61">
            <v>8265</v>
          </cell>
          <cell r="L61">
            <v>0</v>
          </cell>
          <cell r="M61">
            <v>1000</v>
          </cell>
          <cell r="N61">
            <v>0</v>
          </cell>
          <cell r="O61">
            <v>0</v>
          </cell>
          <cell r="P61">
            <v>1000</v>
          </cell>
          <cell r="Q61">
            <v>0</v>
          </cell>
          <cell r="R61">
            <v>26887</v>
          </cell>
          <cell r="S61">
            <v>8672</v>
          </cell>
          <cell r="T61">
            <v>11000</v>
          </cell>
          <cell r="U61">
            <v>7215</v>
          </cell>
          <cell r="V61">
            <v>0</v>
          </cell>
          <cell r="W61">
            <v>10035</v>
          </cell>
          <cell r="X61">
            <v>7850</v>
          </cell>
          <cell r="Y61">
            <v>2135</v>
          </cell>
          <cell r="Z61">
            <v>50</v>
          </cell>
          <cell r="AA61">
            <v>0</v>
          </cell>
        </row>
        <row r="62">
          <cell r="B62" t="str">
            <v>HuyệnCao Lộc</v>
          </cell>
          <cell r="G62">
            <v>45000</v>
          </cell>
          <cell r="H62">
            <v>45000</v>
          </cell>
          <cell r="I62">
            <v>22500</v>
          </cell>
          <cell r="J62">
            <v>14235</v>
          </cell>
          <cell r="K62">
            <v>8265</v>
          </cell>
          <cell r="L62">
            <v>0</v>
          </cell>
          <cell r="M62">
            <v>1000</v>
          </cell>
          <cell r="N62">
            <v>0</v>
          </cell>
          <cell r="O62">
            <v>0</v>
          </cell>
          <cell r="P62">
            <v>1000</v>
          </cell>
          <cell r="Q62">
            <v>0</v>
          </cell>
          <cell r="R62">
            <v>26887</v>
          </cell>
          <cell r="S62">
            <v>8672</v>
          </cell>
          <cell r="T62">
            <v>11000</v>
          </cell>
          <cell r="U62">
            <v>7215</v>
          </cell>
          <cell r="V62">
            <v>0</v>
          </cell>
          <cell r="W62">
            <v>10035</v>
          </cell>
          <cell r="X62">
            <v>7850</v>
          </cell>
          <cell r="Y62">
            <v>2135</v>
          </cell>
          <cell r="Z62">
            <v>50</v>
          </cell>
          <cell r="AA62">
            <v>0</v>
          </cell>
        </row>
        <row r="63">
          <cell r="B63" t="str">
            <v>XãThụy Hùng</v>
          </cell>
          <cell r="G63">
            <v>45000</v>
          </cell>
          <cell r="H63">
            <v>45000</v>
          </cell>
          <cell r="I63">
            <v>22500</v>
          </cell>
          <cell r="J63">
            <v>14235</v>
          </cell>
          <cell r="K63">
            <v>8265</v>
          </cell>
          <cell r="L63">
            <v>0</v>
          </cell>
          <cell r="M63">
            <v>1000</v>
          </cell>
          <cell r="N63">
            <v>0</v>
          </cell>
          <cell r="O63">
            <v>0</v>
          </cell>
          <cell r="P63">
            <v>1000</v>
          </cell>
          <cell r="Q63">
            <v>0</v>
          </cell>
          <cell r="R63">
            <v>26887</v>
          </cell>
          <cell r="S63">
            <v>8672</v>
          </cell>
          <cell r="T63">
            <v>11000</v>
          </cell>
          <cell r="U63">
            <v>7215</v>
          </cell>
          <cell r="V63">
            <v>0</v>
          </cell>
          <cell r="W63">
            <v>10035</v>
          </cell>
          <cell r="X63">
            <v>7850</v>
          </cell>
          <cell r="Y63">
            <v>2135</v>
          </cell>
          <cell r="Z63">
            <v>50</v>
          </cell>
          <cell r="AA63">
            <v>0</v>
          </cell>
        </row>
        <row r="64">
          <cell r="B64" t="str">
            <v>Đường Nà Lại, xã Thụy Hùng,  huyện Cao Lộc</v>
          </cell>
          <cell r="C64" t="str">
            <v xml:space="preserve">xã Thụy Hùng </v>
          </cell>
          <cell r="D64">
            <v>2022</v>
          </cell>
          <cell r="E64" t="str">
            <v>GTNT1,3km</v>
          </cell>
          <cell r="F64" t="str">
            <v>1253/QĐ-UBND ngày 12/4/2022</v>
          </cell>
          <cell r="G64">
            <v>3000</v>
          </cell>
          <cell r="H64">
            <v>3000</v>
          </cell>
          <cell r="I64">
            <v>1350</v>
          </cell>
          <cell r="J64">
            <v>1200</v>
          </cell>
          <cell r="K64">
            <v>450</v>
          </cell>
          <cell r="M64">
            <v>100</v>
          </cell>
          <cell r="P64">
            <v>100</v>
          </cell>
          <cell r="R64">
            <v>2700</v>
          </cell>
          <cell r="S64">
            <v>1200</v>
          </cell>
          <cell r="T64">
            <v>1200</v>
          </cell>
          <cell r="U64">
            <v>300</v>
          </cell>
          <cell r="W64">
            <v>200</v>
          </cell>
          <cell r="X64">
            <v>150</v>
          </cell>
          <cell r="Y64">
            <v>0</v>
          </cell>
          <cell r="Z64">
            <v>50</v>
          </cell>
          <cell r="AA64">
            <v>0</v>
          </cell>
        </row>
        <row r="65">
          <cell r="B65" t="str">
            <v>Trường THCS xã Thụy Hùng, huyện Cao Lộc</v>
          </cell>
          <cell r="C65" t="str">
            <v xml:space="preserve">xã Thụy Hùng </v>
          </cell>
          <cell r="D65">
            <v>2022</v>
          </cell>
          <cell r="E65" t="str">
            <v>Dân dụng cấp III</v>
          </cell>
          <cell r="F65" t="str">
            <v>1328/QĐ-UBND ngày 22/4/2022</v>
          </cell>
          <cell r="G65">
            <v>8500</v>
          </cell>
          <cell r="H65">
            <v>8500</v>
          </cell>
          <cell r="I65">
            <v>4250</v>
          </cell>
          <cell r="J65">
            <v>3750</v>
          </cell>
          <cell r="K65">
            <v>500</v>
          </cell>
          <cell r="M65">
            <v>100</v>
          </cell>
          <cell r="P65">
            <v>100</v>
          </cell>
          <cell r="R65">
            <v>4700</v>
          </cell>
          <cell r="S65">
            <v>1900</v>
          </cell>
          <cell r="T65">
            <v>2400</v>
          </cell>
          <cell r="U65">
            <v>400</v>
          </cell>
          <cell r="W65">
            <v>2500</v>
          </cell>
          <cell r="X65">
            <v>1300</v>
          </cell>
          <cell r="Y65">
            <v>1200</v>
          </cell>
          <cell r="Z65">
            <v>0</v>
          </cell>
          <cell r="AA65">
            <v>0</v>
          </cell>
        </row>
        <row r="66">
          <cell r="B66" t="str">
            <v>Trường MN xã Thụy Hùng, huyện Cao Lộc</v>
          </cell>
          <cell r="C66" t="str">
            <v xml:space="preserve">xã Thụy Hùng </v>
          </cell>
          <cell r="D66">
            <v>2022</v>
          </cell>
          <cell r="E66" t="str">
            <v>Dân dụng cấp III</v>
          </cell>
          <cell r="F66" t="str">
            <v>1329/QĐ-UBND ngày 22/4/2022</v>
          </cell>
          <cell r="G66">
            <v>12000</v>
          </cell>
          <cell r="H66">
            <v>12000</v>
          </cell>
          <cell r="I66">
            <v>5670</v>
          </cell>
          <cell r="J66">
            <v>3700</v>
          </cell>
          <cell r="K66">
            <v>2630</v>
          </cell>
          <cell r="M66">
            <v>100</v>
          </cell>
          <cell r="P66">
            <v>100</v>
          </cell>
          <cell r="R66">
            <v>8602</v>
          </cell>
          <cell r="S66">
            <v>2372</v>
          </cell>
          <cell r="T66">
            <v>3700</v>
          </cell>
          <cell r="U66">
            <v>2530</v>
          </cell>
          <cell r="W66">
            <v>1800</v>
          </cell>
          <cell r="X66">
            <v>1800</v>
          </cell>
          <cell r="Z66">
            <v>0</v>
          </cell>
          <cell r="AA66">
            <v>0</v>
          </cell>
        </row>
        <row r="67">
          <cell r="B67" t="str">
            <v>Trường TH  xã Thụy Hùng, huyện Cao Lộc. Hạng mục 4 phòng bộ môn</v>
          </cell>
          <cell r="C67" t="str">
            <v xml:space="preserve">xã Thụy Hùng </v>
          </cell>
          <cell r="D67">
            <v>2022</v>
          </cell>
          <cell r="E67" t="str">
            <v>Dân dụng cấp III</v>
          </cell>
          <cell r="F67" t="str">
            <v>1263/QĐ-UBND ngày 12/4/2022</v>
          </cell>
          <cell r="G67">
            <v>2500</v>
          </cell>
          <cell r="H67">
            <v>2500</v>
          </cell>
          <cell r="I67">
            <v>1400</v>
          </cell>
          <cell r="J67">
            <v>800</v>
          </cell>
          <cell r="K67">
            <v>300</v>
          </cell>
          <cell r="M67">
            <v>100</v>
          </cell>
          <cell r="P67">
            <v>100</v>
          </cell>
          <cell r="R67">
            <v>1800</v>
          </cell>
          <cell r="S67">
            <v>800</v>
          </cell>
          <cell r="T67">
            <v>800</v>
          </cell>
          <cell r="U67">
            <v>200</v>
          </cell>
          <cell r="W67">
            <v>600</v>
          </cell>
          <cell r="X67">
            <v>600</v>
          </cell>
          <cell r="Z67">
            <v>0</v>
          </cell>
          <cell r="AA67">
            <v>0</v>
          </cell>
        </row>
        <row r="68">
          <cell r="B68" t="str">
            <v>Xây dựng Nhà văn hóa xã Thụy Hùng,  huyện Cao Lộc</v>
          </cell>
          <cell r="C68" t="str">
            <v xml:space="preserve">xã Thụy Hùng </v>
          </cell>
          <cell r="D68">
            <v>2022</v>
          </cell>
          <cell r="E68" t="str">
            <v>Dân dụng cấp III</v>
          </cell>
          <cell r="F68" t="str">
            <v>1260/QĐ-UBND ngày 12/4/2022</v>
          </cell>
          <cell r="G68">
            <v>3500</v>
          </cell>
          <cell r="H68">
            <v>3500</v>
          </cell>
          <cell r="I68">
            <v>1500</v>
          </cell>
          <cell r="J68">
            <v>1600</v>
          </cell>
          <cell r="K68">
            <v>400</v>
          </cell>
          <cell r="M68">
            <v>100</v>
          </cell>
          <cell r="P68">
            <v>100</v>
          </cell>
          <cell r="R68">
            <v>3000</v>
          </cell>
          <cell r="S68">
            <v>1100</v>
          </cell>
          <cell r="T68">
            <v>1600</v>
          </cell>
          <cell r="U68">
            <v>300</v>
          </cell>
          <cell r="W68">
            <v>400</v>
          </cell>
          <cell r="X68">
            <v>400</v>
          </cell>
          <cell r="Z68">
            <v>0</v>
          </cell>
          <cell r="AA68">
            <v>0</v>
          </cell>
        </row>
        <row r="69">
          <cell r="B69" t="str">
            <v>Cải tạo, sửa chữa đường điện 0,4kv Pò Nghiều, Pò Mạch, Còn Toòng xã Thụy Hùng,  huyện Cao Lộc</v>
          </cell>
          <cell r="C69" t="str">
            <v xml:space="preserve">xã Thụy Hùng </v>
          </cell>
          <cell r="D69">
            <v>2022</v>
          </cell>
          <cell r="E69" t="str">
            <v>Điện 0,4kv</v>
          </cell>
          <cell r="F69" t="str">
            <v>1327/QĐ-UBND  ngày  22/4/2022</v>
          </cell>
          <cell r="G69">
            <v>1500</v>
          </cell>
          <cell r="H69">
            <v>1500</v>
          </cell>
          <cell r="I69">
            <v>800</v>
          </cell>
          <cell r="J69">
            <v>400</v>
          </cell>
          <cell r="K69">
            <v>300</v>
          </cell>
          <cell r="M69">
            <v>100</v>
          </cell>
          <cell r="P69">
            <v>100</v>
          </cell>
          <cell r="R69">
            <v>1000</v>
          </cell>
          <cell r="S69">
            <v>400</v>
          </cell>
          <cell r="T69">
            <v>400</v>
          </cell>
          <cell r="U69">
            <v>200</v>
          </cell>
          <cell r="W69">
            <v>400</v>
          </cell>
          <cell r="X69">
            <v>400</v>
          </cell>
          <cell r="Y69">
            <v>0</v>
          </cell>
          <cell r="Z69">
            <v>0</v>
          </cell>
          <cell r="AA69">
            <v>0</v>
          </cell>
        </row>
        <row r="70">
          <cell r="B70" t="str">
            <v>Xây dựng Trạm y tế xã Thụy Hùng,  huyện Cao Lộc</v>
          </cell>
          <cell r="C70" t="str">
            <v xml:space="preserve">xã Thụy Hùng </v>
          </cell>
          <cell r="D70">
            <v>2022</v>
          </cell>
          <cell r="E70" t="str">
            <v>Dân dụng cấp III</v>
          </cell>
          <cell r="F70" t="str">
            <v>2228/QĐ-UBND  ngày  20/7/2022</v>
          </cell>
          <cell r="G70">
            <v>3500</v>
          </cell>
          <cell r="H70">
            <v>3500</v>
          </cell>
          <cell r="I70">
            <v>2050</v>
          </cell>
          <cell r="J70">
            <v>1150</v>
          </cell>
          <cell r="K70">
            <v>300</v>
          </cell>
          <cell r="M70">
            <v>100</v>
          </cell>
          <cell r="P70">
            <v>100</v>
          </cell>
          <cell r="R70">
            <v>2000</v>
          </cell>
          <cell r="S70">
            <v>900</v>
          </cell>
          <cell r="T70">
            <v>900</v>
          </cell>
          <cell r="U70">
            <v>200</v>
          </cell>
          <cell r="W70">
            <v>850</v>
          </cell>
          <cell r="X70">
            <v>600</v>
          </cell>
          <cell r="Y70">
            <v>250</v>
          </cell>
          <cell r="Z70">
            <v>0</v>
          </cell>
          <cell r="AA70">
            <v>0</v>
          </cell>
        </row>
        <row r="71">
          <cell r="B71" t="str">
            <v>Đường Còn Toòng, xã Thụy Hùng,  huyện Cao Lộc</v>
          </cell>
          <cell r="C71" t="str">
            <v xml:space="preserve">xã Thụy Hùng </v>
          </cell>
          <cell r="D71">
            <v>2022</v>
          </cell>
          <cell r="E71" t="str">
            <v>GTNT, 1km</v>
          </cell>
          <cell r="F71" t="str">
            <v>5015/QĐ-UBND ngày 26/11/2021</v>
          </cell>
          <cell r="G71">
            <v>3000</v>
          </cell>
          <cell r="H71">
            <v>3000</v>
          </cell>
          <cell r="I71">
            <v>1615</v>
          </cell>
          <cell r="K71">
            <v>1385</v>
          </cell>
          <cell r="M71">
            <v>100</v>
          </cell>
          <cell r="P71">
            <v>100</v>
          </cell>
          <cell r="R71">
            <v>1285</v>
          </cell>
          <cell r="U71">
            <v>1285</v>
          </cell>
          <cell r="W71">
            <v>800</v>
          </cell>
          <cell r="X71">
            <v>800</v>
          </cell>
          <cell r="Y71">
            <v>0</v>
          </cell>
          <cell r="Z71">
            <v>0</v>
          </cell>
          <cell r="AA71">
            <v>0</v>
          </cell>
        </row>
        <row r="72">
          <cell r="B72" t="str">
            <v>Đường Nà Pàn - Khuổi Khe, xã Thụy Hùng,  huyện Cao Lộc</v>
          </cell>
          <cell r="C72" t="str">
            <v xml:space="preserve">xã Thụy Hùng </v>
          </cell>
          <cell r="D72">
            <v>2022</v>
          </cell>
          <cell r="E72" t="str">
            <v>GTNT  2km</v>
          </cell>
          <cell r="F72" t="str">
            <v>44/QĐ-UBND ngày 10/01/2022</v>
          </cell>
          <cell r="G72">
            <v>3000</v>
          </cell>
          <cell r="H72">
            <v>3000</v>
          </cell>
          <cell r="I72">
            <v>1615</v>
          </cell>
          <cell r="J72">
            <v>385</v>
          </cell>
          <cell r="K72">
            <v>1000</v>
          </cell>
          <cell r="M72">
            <v>100</v>
          </cell>
          <cell r="P72">
            <v>100</v>
          </cell>
          <cell r="R72">
            <v>900</v>
          </cell>
          <cell r="U72">
            <v>900</v>
          </cell>
          <cell r="W72">
            <v>1185</v>
          </cell>
          <cell r="X72">
            <v>800</v>
          </cell>
          <cell r="Y72">
            <v>385</v>
          </cell>
          <cell r="Z72">
            <v>0</v>
          </cell>
          <cell r="AA72">
            <v>0</v>
          </cell>
        </row>
        <row r="73">
          <cell r="B73" t="str">
            <v>Đường Lũng Coọng Nà Pàn, xã Thụy Hùng,  huyện Cao Lộc</v>
          </cell>
          <cell r="C73" t="str">
            <v xml:space="preserve">xã Thụy Hùng </v>
          </cell>
          <cell r="D73">
            <v>2022</v>
          </cell>
          <cell r="E73" t="str">
            <v>GTNT, 2,5km</v>
          </cell>
          <cell r="F73" t="str">
            <v>5157/QĐ-UBND ngày 09/12/2021</v>
          </cell>
          <cell r="G73">
            <v>4500</v>
          </cell>
          <cell r="H73">
            <v>4500</v>
          </cell>
          <cell r="I73">
            <v>2250</v>
          </cell>
          <cell r="J73">
            <v>1250</v>
          </cell>
          <cell r="K73">
            <v>1000</v>
          </cell>
          <cell r="M73">
            <v>100</v>
          </cell>
          <cell r="P73">
            <v>100</v>
          </cell>
          <cell r="R73">
            <v>900</v>
          </cell>
          <cell r="U73">
            <v>900</v>
          </cell>
          <cell r="W73">
            <v>1300</v>
          </cell>
          <cell r="X73">
            <v>1000</v>
          </cell>
          <cell r="Y73">
            <v>300</v>
          </cell>
          <cell r="Z73">
            <v>0</v>
          </cell>
          <cell r="AA73">
            <v>0</v>
          </cell>
        </row>
        <row r="74">
          <cell r="B74" t="str">
            <v>Xã phấn đấu nông thôn mới nâng cao năm 2022</v>
          </cell>
          <cell r="G74">
            <v>13500</v>
          </cell>
          <cell r="H74">
            <v>13500</v>
          </cell>
          <cell r="I74">
            <v>6750</v>
          </cell>
          <cell r="J74">
            <v>3096</v>
          </cell>
          <cell r="K74">
            <v>3654</v>
          </cell>
          <cell r="L74">
            <v>0</v>
          </cell>
          <cell r="M74">
            <v>0</v>
          </cell>
          <cell r="N74">
            <v>0</v>
          </cell>
          <cell r="O74">
            <v>0</v>
          </cell>
          <cell r="P74">
            <v>0</v>
          </cell>
          <cell r="Q74">
            <v>0</v>
          </cell>
          <cell r="R74">
            <v>5992</v>
          </cell>
          <cell r="S74">
            <v>2338</v>
          </cell>
          <cell r="T74">
            <v>0</v>
          </cell>
          <cell r="U74">
            <v>3654</v>
          </cell>
          <cell r="V74">
            <v>0</v>
          </cell>
          <cell r="W74">
            <v>3310</v>
          </cell>
          <cell r="X74">
            <v>2210</v>
          </cell>
          <cell r="Y74">
            <v>1100</v>
          </cell>
          <cell r="Z74">
            <v>0</v>
          </cell>
          <cell r="AA74">
            <v>0</v>
          </cell>
        </row>
        <row r="75">
          <cell r="B75" t="str">
            <v>Huyện Cao Lộc</v>
          </cell>
          <cell r="G75">
            <v>13500</v>
          </cell>
          <cell r="H75">
            <v>13500</v>
          </cell>
          <cell r="I75">
            <v>6750</v>
          </cell>
          <cell r="J75">
            <v>3096</v>
          </cell>
          <cell r="K75">
            <v>3654</v>
          </cell>
          <cell r="L75">
            <v>0</v>
          </cell>
          <cell r="M75">
            <v>0</v>
          </cell>
          <cell r="N75">
            <v>0</v>
          </cell>
          <cell r="O75">
            <v>0</v>
          </cell>
          <cell r="P75">
            <v>0</v>
          </cell>
          <cell r="Q75">
            <v>0</v>
          </cell>
          <cell r="R75">
            <v>5992</v>
          </cell>
          <cell r="S75">
            <v>2338</v>
          </cell>
          <cell r="T75">
            <v>0</v>
          </cell>
          <cell r="U75">
            <v>3654</v>
          </cell>
          <cell r="V75">
            <v>0</v>
          </cell>
          <cell r="W75">
            <v>3310</v>
          </cell>
          <cell r="X75">
            <v>2210</v>
          </cell>
          <cell r="Y75">
            <v>1100</v>
          </cell>
          <cell r="Z75">
            <v>0</v>
          </cell>
          <cell r="AA75">
            <v>0</v>
          </cell>
        </row>
        <row r="76">
          <cell r="B76" t="str">
            <v>Xã Gia Cát</v>
          </cell>
          <cell r="G76">
            <v>13500</v>
          </cell>
          <cell r="H76">
            <v>13500</v>
          </cell>
          <cell r="I76">
            <v>6750</v>
          </cell>
          <cell r="J76">
            <v>3096</v>
          </cell>
          <cell r="K76">
            <v>3654</v>
          </cell>
          <cell r="L76">
            <v>0</v>
          </cell>
          <cell r="M76">
            <v>0</v>
          </cell>
          <cell r="N76">
            <v>0</v>
          </cell>
          <cell r="O76">
            <v>0</v>
          </cell>
          <cell r="P76">
            <v>0</v>
          </cell>
          <cell r="Q76">
            <v>0</v>
          </cell>
          <cell r="R76">
            <v>5992</v>
          </cell>
          <cell r="S76">
            <v>2338</v>
          </cell>
          <cell r="T76">
            <v>0</v>
          </cell>
          <cell r="U76">
            <v>3654</v>
          </cell>
          <cell r="V76">
            <v>0</v>
          </cell>
          <cell r="W76">
            <v>3310</v>
          </cell>
          <cell r="X76">
            <v>2210</v>
          </cell>
          <cell r="Y76">
            <v>1100</v>
          </cell>
          <cell r="Z76">
            <v>0</v>
          </cell>
          <cell r="AA76">
            <v>0</v>
          </cell>
        </row>
        <row r="77">
          <cell r="B77" t="str">
            <v>Bổ sung một số hạng mục trường Mầm non xã Gia Cát, huyện Cao Lộc</v>
          </cell>
          <cell r="C77" t="str">
            <v>xã Gia Cát</v>
          </cell>
          <cell r="D77">
            <v>2022</v>
          </cell>
          <cell r="E77" t="str">
            <v>Dân dụng cấp III</v>
          </cell>
          <cell r="G77">
            <v>8500</v>
          </cell>
          <cell r="H77">
            <v>8500</v>
          </cell>
          <cell r="I77">
            <v>4250</v>
          </cell>
          <cell r="J77">
            <v>1996</v>
          </cell>
          <cell r="K77">
            <v>2254</v>
          </cell>
          <cell r="M77">
            <v>0</v>
          </cell>
          <cell r="R77">
            <v>3792</v>
          </cell>
          <cell r="S77">
            <v>1538</v>
          </cell>
          <cell r="U77">
            <v>2254</v>
          </cell>
          <cell r="W77">
            <v>2200</v>
          </cell>
          <cell r="X77">
            <v>1800</v>
          </cell>
          <cell r="Y77">
            <v>400</v>
          </cell>
        </row>
        <row r="78">
          <cell r="B78" t="str">
            <v>Bổ sung một số hạng mục trường THCS xã Gia Cát, huyện Cao Lộc</v>
          </cell>
          <cell r="C78" t="str">
            <v>xã Gia Cát</v>
          </cell>
          <cell r="D78">
            <v>2022</v>
          </cell>
          <cell r="E78" t="str">
            <v>Dân dụng cấp III</v>
          </cell>
          <cell r="G78">
            <v>5000</v>
          </cell>
          <cell r="H78">
            <v>5000</v>
          </cell>
          <cell r="I78">
            <v>2500</v>
          </cell>
          <cell r="J78">
            <v>1100</v>
          </cell>
          <cell r="K78">
            <v>1400</v>
          </cell>
          <cell r="M78">
            <v>0</v>
          </cell>
          <cell r="R78">
            <v>2200</v>
          </cell>
          <cell r="S78">
            <v>800</v>
          </cell>
          <cell r="U78">
            <v>1400</v>
          </cell>
          <cell r="W78">
            <v>1110</v>
          </cell>
          <cell r="X78">
            <v>410</v>
          </cell>
          <cell r="Y78">
            <v>700</v>
          </cell>
        </row>
        <row r="79">
          <cell r="B79" t="str">
            <v>Xã biên giới, đặc biệt khó khăn</v>
          </cell>
          <cell r="G79">
            <v>4500</v>
          </cell>
          <cell r="H79">
            <v>4500</v>
          </cell>
          <cell r="I79">
            <v>2250</v>
          </cell>
          <cell r="J79">
            <v>2150</v>
          </cell>
          <cell r="K79">
            <v>100</v>
          </cell>
          <cell r="L79">
            <v>0</v>
          </cell>
          <cell r="M79">
            <v>100</v>
          </cell>
          <cell r="N79">
            <v>0</v>
          </cell>
          <cell r="O79">
            <v>0</v>
          </cell>
          <cell r="P79">
            <v>100</v>
          </cell>
          <cell r="Q79">
            <v>0</v>
          </cell>
          <cell r="R79">
            <v>2000</v>
          </cell>
          <cell r="S79">
            <v>2250</v>
          </cell>
          <cell r="T79">
            <v>0</v>
          </cell>
          <cell r="U79">
            <v>0</v>
          </cell>
          <cell r="V79">
            <v>0</v>
          </cell>
          <cell r="W79">
            <v>800</v>
          </cell>
          <cell r="X79">
            <v>0</v>
          </cell>
          <cell r="Y79">
            <v>800</v>
          </cell>
          <cell r="Z79">
            <v>0</v>
          </cell>
          <cell r="AA79">
            <v>0</v>
          </cell>
        </row>
        <row r="80">
          <cell r="B80" t="str">
            <v>Huyện Cao Lộc</v>
          </cell>
          <cell r="G80">
            <v>4500</v>
          </cell>
          <cell r="H80">
            <v>4500</v>
          </cell>
          <cell r="I80">
            <v>2250</v>
          </cell>
          <cell r="J80">
            <v>2150</v>
          </cell>
          <cell r="K80">
            <v>100</v>
          </cell>
          <cell r="L80">
            <v>0</v>
          </cell>
          <cell r="M80">
            <v>100</v>
          </cell>
          <cell r="N80">
            <v>0</v>
          </cell>
          <cell r="O80">
            <v>0</v>
          </cell>
          <cell r="P80">
            <v>100</v>
          </cell>
          <cell r="Q80">
            <v>0</v>
          </cell>
          <cell r="R80">
            <v>2000</v>
          </cell>
          <cell r="S80">
            <v>2250</v>
          </cell>
          <cell r="T80">
            <v>0</v>
          </cell>
          <cell r="U80">
            <v>0</v>
          </cell>
          <cell r="V80">
            <v>0</v>
          </cell>
          <cell r="W80">
            <v>800</v>
          </cell>
          <cell r="X80">
            <v>0</v>
          </cell>
          <cell r="Y80">
            <v>800</v>
          </cell>
          <cell r="Z80">
            <v>0</v>
          </cell>
          <cell r="AA80">
            <v>0</v>
          </cell>
        </row>
        <row r="81">
          <cell r="B81" t="str">
            <v>Xã Cao Lâu</v>
          </cell>
          <cell r="G81">
            <v>4500</v>
          </cell>
          <cell r="H81">
            <v>4500</v>
          </cell>
          <cell r="I81">
            <v>2250</v>
          </cell>
          <cell r="J81">
            <v>2150</v>
          </cell>
          <cell r="K81">
            <v>100</v>
          </cell>
          <cell r="L81">
            <v>0</v>
          </cell>
          <cell r="M81">
            <v>100</v>
          </cell>
          <cell r="N81">
            <v>0</v>
          </cell>
          <cell r="O81">
            <v>0</v>
          </cell>
          <cell r="P81">
            <v>100</v>
          </cell>
          <cell r="Q81">
            <v>0</v>
          </cell>
          <cell r="R81">
            <v>2000</v>
          </cell>
          <cell r="S81">
            <v>2250</v>
          </cell>
          <cell r="T81">
            <v>0</v>
          </cell>
          <cell r="U81">
            <v>0</v>
          </cell>
          <cell r="V81">
            <v>0</v>
          </cell>
          <cell r="W81">
            <v>800</v>
          </cell>
          <cell r="X81">
            <v>0</v>
          </cell>
          <cell r="Y81">
            <v>800</v>
          </cell>
          <cell r="Z81">
            <v>0</v>
          </cell>
          <cell r="AA81">
            <v>0</v>
          </cell>
        </row>
        <row r="82">
          <cell r="B82" t="str">
            <v>Bổ sung một số hạng mục trường TH xã Cao Lâu</v>
          </cell>
          <cell r="C82" t="str">
            <v>xã Cao Lâu</v>
          </cell>
          <cell r="D82" t="str">
            <v>2021-2022</v>
          </cell>
          <cell r="E82" t="str">
            <v>Dân dụng cấp III</v>
          </cell>
          <cell r="G82">
            <v>4500</v>
          </cell>
          <cell r="H82">
            <v>4500</v>
          </cell>
          <cell r="I82">
            <v>2250</v>
          </cell>
          <cell r="J82">
            <v>2150</v>
          </cell>
          <cell r="K82">
            <v>100</v>
          </cell>
          <cell r="M82">
            <v>100</v>
          </cell>
          <cell r="P82">
            <v>100</v>
          </cell>
          <cell r="R82">
            <v>2000</v>
          </cell>
          <cell r="S82">
            <v>2250</v>
          </cell>
          <cell r="W82">
            <v>800</v>
          </cell>
          <cell r="X82">
            <v>0</v>
          </cell>
          <cell r="Y82">
            <v>800</v>
          </cell>
        </row>
        <row r="83">
          <cell r="B83" t="str">
            <v>NĂM 2023</v>
          </cell>
          <cell r="G83">
            <v>35300</v>
          </cell>
          <cell r="H83">
            <v>35300</v>
          </cell>
          <cell r="I83">
            <v>22939</v>
          </cell>
          <cell r="J83">
            <v>9753</v>
          </cell>
          <cell r="K83">
            <v>2608</v>
          </cell>
          <cell r="L83">
            <v>0</v>
          </cell>
          <cell r="M83">
            <v>0</v>
          </cell>
          <cell r="N83">
            <v>0</v>
          </cell>
          <cell r="O83">
            <v>0</v>
          </cell>
          <cell r="P83">
            <v>0</v>
          </cell>
          <cell r="Q83">
            <v>0</v>
          </cell>
          <cell r="R83">
            <v>0</v>
          </cell>
          <cell r="S83">
            <v>0</v>
          </cell>
          <cell r="T83">
            <v>0</v>
          </cell>
          <cell r="U83">
            <v>0</v>
          </cell>
          <cell r="V83">
            <v>0</v>
          </cell>
          <cell r="W83">
            <v>12567</v>
          </cell>
          <cell r="X83">
            <v>7280</v>
          </cell>
          <cell r="Y83">
            <v>3000</v>
          </cell>
          <cell r="Z83">
            <v>2287</v>
          </cell>
          <cell r="AA83">
            <v>0</v>
          </cell>
        </row>
        <row r="84">
          <cell r="B84" t="str">
            <v>Xã phấn đấu nông thôn mới 2023</v>
          </cell>
          <cell r="G84">
            <v>35300</v>
          </cell>
          <cell r="H84">
            <v>35300</v>
          </cell>
          <cell r="I84">
            <v>22939</v>
          </cell>
          <cell r="J84">
            <v>9753</v>
          </cell>
          <cell r="K84">
            <v>2608</v>
          </cell>
          <cell r="L84">
            <v>0</v>
          </cell>
          <cell r="M84">
            <v>0</v>
          </cell>
          <cell r="N84">
            <v>0</v>
          </cell>
          <cell r="O84">
            <v>0</v>
          </cell>
          <cell r="P84">
            <v>0</v>
          </cell>
          <cell r="Q84">
            <v>0</v>
          </cell>
          <cell r="R84">
            <v>0</v>
          </cell>
          <cell r="S84">
            <v>0</v>
          </cell>
          <cell r="T84">
            <v>0</v>
          </cell>
          <cell r="U84">
            <v>0</v>
          </cell>
          <cell r="V84">
            <v>0</v>
          </cell>
          <cell r="W84">
            <v>12567</v>
          </cell>
          <cell r="X84">
            <v>7280</v>
          </cell>
          <cell r="Y84">
            <v>3000</v>
          </cell>
          <cell r="Z84">
            <v>2287</v>
          </cell>
          <cell r="AA84">
            <v>0</v>
          </cell>
        </row>
        <row r="85">
          <cell r="B85" t="str">
            <v>HuyệnCao Lộc</v>
          </cell>
          <cell r="G85">
            <v>35300</v>
          </cell>
          <cell r="H85">
            <v>35300</v>
          </cell>
          <cell r="I85">
            <v>22939</v>
          </cell>
          <cell r="J85">
            <v>9753</v>
          </cell>
          <cell r="K85">
            <v>2608</v>
          </cell>
          <cell r="L85">
            <v>0</v>
          </cell>
          <cell r="M85">
            <v>0</v>
          </cell>
          <cell r="N85">
            <v>0</v>
          </cell>
          <cell r="O85">
            <v>0</v>
          </cell>
          <cell r="P85">
            <v>0</v>
          </cell>
          <cell r="Q85">
            <v>0</v>
          </cell>
          <cell r="R85">
            <v>0</v>
          </cell>
          <cell r="S85">
            <v>0</v>
          </cell>
          <cell r="T85">
            <v>0</v>
          </cell>
          <cell r="U85">
            <v>0</v>
          </cell>
          <cell r="V85">
            <v>0</v>
          </cell>
          <cell r="W85">
            <v>12567</v>
          </cell>
          <cell r="X85">
            <v>7280</v>
          </cell>
          <cell r="Y85">
            <v>3000</v>
          </cell>
          <cell r="Z85">
            <v>2287</v>
          </cell>
          <cell r="AA85">
            <v>0</v>
          </cell>
        </row>
        <row r="86">
          <cell r="B86" t="str">
            <v>Xã Bảo Lâm</v>
          </cell>
          <cell r="G86">
            <v>35300</v>
          </cell>
          <cell r="H86">
            <v>35300</v>
          </cell>
          <cell r="I86">
            <v>22939</v>
          </cell>
          <cell r="J86">
            <v>9753</v>
          </cell>
          <cell r="K86">
            <v>2608</v>
          </cell>
          <cell r="L86">
            <v>0</v>
          </cell>
          <cell r="M86">
            <v>0</v>
          </cell>
          <cell r="N86">
            <v>0</v>
          </cell>
          <cell r="O86">
            <v>0</v>
          </cell>
          <cell r="P86">
            <v>0</v>
          </cell>
          <cell r="Q86">
            <v>0</v>
          </cell>
          <cell r="R86">
            <v>0</v>
          </cell>
          <cell r="S86">
            <v>0</v>
          </cell>
          <cell r="T86">
            <v>0</v>
          </cell>
          <cell r="U86">
            <v>0</v>
          </cell>
          <cell r="V86">
            <v>0</v>
          </cell>
          <cell r="W86">
            <v>12567</v>
          </cell>
          <cell r="X86">
            <v>7280</v>
          </cell>
          <cell r="Y86">
            <v>3000</v>
          </cell>
          <cell r="Z86">
            <v>2287</v>
          </cell>
          <cell r="AA86">
            <v>0</v>
          </cell>
        </row>
        <row r="87">
          <cell r="B87" t="str">
            <v>Đường Nà Pàn - Khuổi Tao, xã Bảo Lâm, huyện Cao Lộc</v>
          </cell>
          <cell r="C87" t="str">
            <v>xã Bảo Lâm</v>
          </cell>
          <cell r="D87">
            <v>2023</v>
          </cell>
          <cell r="E87" t="str">
            <v>GTNT 1,3km</v>
          </cell>
          <cell r="G87">
            <v>2500</v>
          </cell>
          <cell r="H87">
            <v>2500</v>
          </cell>
          <cell r="I87">
            <v>2125</v>
          </cell>
          <cell r="K87">
            <v>375</v>
          </cell>
          <cell r="M87">
            <v>0</v>
          </cell>
          <cell r="R87">
            <v>0</v>
          </cell>
          <cell r="W87">
            <v>1175</v>
          </cell>
          <cell r="X87">
            <v>800</v>
          </cell>
          <cell r="Y87">
            <v>0</v>
          </cell>
          <cell r="Z87">
            <v>375</v>
          </cell>
        </row>
        <row r="88">
          <cell r="B88" t="str">
            <v xml:space="preserve">Đường Pò Nhùng - Khau Khẻ, xã Bảo Lâm, huyện Cao Lộc </v>
          </cell>
          <cell r="C88" t="str">
            <v>xã Bảo Lâm</v>
          </cell>
          <cell r="D88">
            <v>2023</v>
          </cell>
          <cell r="E88" t="str">
            <v>GTNT 4km</v>
          </cell>
          <cell r="G88">
            <v>2700</v>
          </cell>
          <cell r="H88">
            <v>2700</v>
          </cell>
          <cell r="I88">
            <v>2125</v>
          </cell>
          <cell r="K88">
            <v>575</v>
          </cell>
          <cell r="M88">
            <v>0</v>
          </cell>
          <cell r="R88">
            <v>0</v>
          </cell>
          <cell r="W88">
            <v>1332</v>
          </cell>
          <cell r="X88">
            <v>800</v>
          </cell>
          <cell r="Y88">
            <v>0</v>
          </cell>
          <cell r="Z88">
            <v>532</v>
          </cell>
        </row>
        <row r="89">
          <cell r="B89" t="str">
            <v>Đường Còn Háng - Giả Mộc, xã Bảo Lâm, huyện Cao Lộc</v>
          </cell>
          <cell r="C89" t="str">
            <v>xã Bảo Lâm</v>
          </cell>
          <cell r="D89">
            <v>2023</v>
          </cell>
          <cell r="E89" t="str">
            <v>GTNT 2,6km</v>
          </cell>
          <cell r="G89">
            <v>2500</v>
          </cell>
          <cell r="H89">
            <v>2500</v>
          </cell>
          <cell r="I89">
            <v>2125</v>
          </cell>
          <cell r="K89">
            <v>375</v>
          </cell>
          <cell r="M89">
            <v>0</v>
          </cell>
          <cell r="R89">
            <v>0</v>
          </cell>
          <cell r="W89">
            <v>1175</v>
          </cell>
          <cell r="X89">
            <v>800</v>
          </cell>
          <cell r="Y89">
            <v>0</v>
          </cell>
          <cell r="Z89">
            <v>375</v>
          </cell>
        </row>
        <row r="90">
          <cell r="B90" t="str">
            <v xml:space="preserve">Đường Co Luồng - Nà Hé, xã Bảo Lâm, huyện Cao Lộc </v>
          </cell>
          <cell r="C90" t="str">
            <v>xã Bảo Lâm</v>
          </cell>
          <cell r="D90">
            <v>2023</v>
          </cell>
          <cell r="E90" t="str">
            <v>GTNT 1,8km</v>
          </cell>
          <cell r="G90">
            <v>2700</v>
          </cell>
          <cell r="H90">
            <v>2700</v>
          </cell>
          <cell r="I90">
            <v>2295</v>
          </cell>
          <cell r="J90">
            <v>405</v>
          </cell>
          <cell r="M90">
            <v>0</v>
          </cell>
          <cell r="R90">
            <v>0</v>
          </cell>
          <cell r="W90">
            <v>700</v>
          </cell>
          <cell r="X90">
            <v>500</v>
          </cell>
          <cell r="Y90">
            <v>200</v>
          </cell>
        </row>
        <row r="91">
          <cell r="B91" t="str">
            <v>Đường Quang Slư, xã Bảo Lâm, huyện Cao Lộc</v>
          </cell>
          <cell r="C91" t="str">
            <v>xã Bảo Lâm</v>
          </cell>
          <cell r="D91">
            <v>2023</v>
          </cell>
          <cell r="E91" t="str">
            <v>GTNT 1,3km</v>
          </cell>
          <cell r="G91">
            <v>1400</v>
          </cell>
          <cell r="H91">
            <v>1400</v>
          </cell>
          <cell r="I91">
            <v>1000</v>
          </cell>
          <cell r="J91">
            <v>400</v>
          </cell>
          <cell r="M91">
            <v>0</v>
          </cell>
          <cell r="R91">
            <v>0</v>
          </cell>
          <cell r="W91">
            <v>700</v>
          </cell>
          <cell r="X91">
            <v>500</v>
          </cell>
          <cell r="Y91">
            <v>200</v>
          </cell>
        </row>
        <row r="92">
          <cell r="B92" t="str">
            <v>Bổ sung một số hạng mục trường Tiểu học xã Bảo Lâm, huyện Cao Lộc</v>
          </cell>
          <cell r="C92" t="str">
            <v>xã Bảo Lâm</v>
          </cell>
          <cell r="D92">
            <v>2023</v>
          </cell>
          <cell r="E92" t="str">
            <v>Dân dụng cấp III</v>
          </cell>
          <cell r="G92">
            <v>5000</v>
          </cell>
          <cell r="H92">
            <v>5000</v>
          </cell>
          <cell r="I92">
            <v>3250</v>
          </cell>
          <cell r="J92">
            <v>1750</v>
          </cell>
          <cell r="M92">
            <v>0</v>
          </cell>
          <cell r="R92">
            <v>0</v>
          </cell>
          <cell r="W92">
            <v>1800</v>
          </cell>
          <cell r="X92">
            <v>1000</v>
          </cell>
          <cell r="Y92">
            <v>800</v>
          </cell>
        </row>
        <row r="93">
          <cell r="B93" t="str">
            <v>Xây dựng trường mầm non xã Bảo Lâm. Hạng mục 02phòng học văn hóa , 03 phòng hành chính phụ trợ</v>
          </cell>
          <cell r="C93" t="str">
            <v>xã Bảo Lâm</v>
          </cell>
          <cell r="D93">
            <v>2023</v>
          </cell>
          <cell r="E93" t="str">
            <v>Dân dụng cấp III</v>
          </cell>
          <cell r="G93">
            <v>3000</v>
          </cell>
          <cell r="H93">
            <v>3000</v>
          </cell>
          <cell r="I93">
            <v>1950</v>
          </cell>
          <cell r="J93">
            <v>1050</v>
          </cell>
          <cell r="M93">
            <v>0</v>
          </cell>
          <cell r="R93">
            <v>0</v>
          </cell>
          <cell r="W93">
            <v>1300</v>
          </cell>
          <cell r="X93">
            <v>800</v>
          </cell>
          <cell r="Y93">
            <v>500</v>
          </cell>
        </row>
        <row r="94">
          <cell r="B94" t="str">
            <v>Xây dựng trường THCS xã Bảo Lâm, huyện Cao Lộc</v>
          </cell>
          <cell r="C94" t="str">
            <v>xã Bảo Lâm</v>
          </cell>
          <cell r="D94">
            <v>2023</v>
          </cell>
          <cell r="E94" t="str">
            <v>Dân dụng cấp III</v>
          </cell>
          <cell r="G94">
            <v>12000</v>
          </cell>
          <cell r="H94">
            <v>12000</v>
          </cell>
          <cell r="I94">
            <v>6000</v>
          </cell>
          <cell r="J94">
            <v>4922</v>
          </cell>
          <cell r="K94">
            <v>1078</v>
          </cell>
          <cell r="M94">
            <v>0</v>
          </cell>
          <cell r="R94">
            <v>0</v>
          </cell>
          <cell r="W94">
            <v>3100</v>
          </cell>
          <cell r="X94">
            <v>1500</v>
          </cell>
          <cell r="Y94">
            <v>800</v>
          </cell>
          <cell r="Z94">
            <v>800</v>
          </cell>
        </row>
        <row r="95">
          <cell r="B95" t="str">
            <v>Xây dựng Nhà văn hóa xã Bảo Lâm, huyện Cao Lộc</v>
          </cell>
          <cell r="C95" t="str">
            <v>xã Bảo Lâm</v>
          </cell>
          <cell r="D95">
            <v>2023</v>
          </cell>
          <cell r="E95" t="str">
            <v>Dân dụng cấp III</v>
          </cell>
          <cell r="G95">
            <v>3500</v>
          </cell>
          <cell r="H95">
            <v>3500</v>
          </cell>
          <cell r="I95">
            <v>2069</v>
          </cell>
          <cell r="J95">
            <v>1226</v>
          </cell>
          <cell r="K95">
            <v>205</v>
          </cell>
          <cell r="M95">
            <v>0</v>
          </cell>
          <cell r="R95">
            <v>0</v>
          </cell>
          <cell r="W95">
            <v>1285</v>
          </cell>
          <cell r="X95">
            <v>580</v>
          </cell>
          <cell r="Y95">
            <v>500</v>
          </cell>
          <cell r="Z95">
            <v>205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01"/>
      <sheetName val="BM01a"/>
      <sheetName val="BM2"/>
      <sheetName val="BM 3"/>
      <sheetName val="BM 4"/>
      <sheetName val="BM 5"/>
      <sheetName val="BM 01g"/>
      <sheetName val="BM 6"/>
      <sheetName val="BM 7"/>
      <sheetName val="BM02"/>
      <sheetName val="BM02a"/>
      <sheetName val="BM 02b"/>
      <sheetName val="BM02c"/>
      <sheetName val="BM02d"/>
      <sheetName val="BM02e"/>
      <sheetName val="BM02g"/>
      <sheetName val="BM02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2">
          <cell r="B42" t="str">
            <v>Đường Nà Pàn - Khuổi Tao, xã Bảo Lâm, huyện Cao Lộc</v>
          </cell>
          <cell r="D42" t="str">
            <v>xã Bảo Lâm</v>
          </cell>
          <cell r="E42" t="str">
            <v>GTNT 3km</v>
          </cell>
          <cell r="F42">
            <v>2023</v>
          </cell>
          <cell r="H42">
            <v>3850</v>
          </cell>
          <cell r="I42">
            <v>2775</v>
          </cell>
          <cell r="J42">
            <v>1075</v>
          </cell>
          <cell r="N42">
            <v>3827</v>
          </cell>
          <cell r="O42">
            <v>2775</v>
          </cell>
          <cell r="P42">
            <v>0</v>
          </cell>
          <cell r="Q42">
            <v>525</v>
          </cell>
          <cell r="R42">
            <v>1052</v>
          </cell>
          <cell r="S42">
            <v>0</v>
          </cell>
          <cell r="Y42">
            <v>0</v>
          </cell>
          <cell r="AH42">
            <v>0</v>
          </cell>
          <cell r="AO42">
            <v>0</v>
          </cell>
          <cell r="AP42">
            <v>0</v>
          </cell>
          <cell r="AR42">
            <v>0</v>
          </cell>
          <cell r="AZ42">
            <v>1632</v>
          </cell>
          <cell r="BA42">
            <v>1100</v>
          </cell>
          <cell r="BD42">
            <v>532</v>
          </cell>
          <cell r="BG42">
            <v>816</v>
          </cell>
          <cell r="BH42">
            <v>816</v>
          </cell>
          <cell r="BI42">
            <v>550</v>
          </cell>
          <cell r="BJ42">
            <v>266</v>
          </cell>
          <cell r="BR42">
            <v>1632</v>
          </cell>
          <cell r="BS42">
            <v>1632</v>
          </cell>
          <cell r="BT42">
            <v>1100</v>
          </cell>
          <cell r="BU42">
            <v>532</v>
          </cell>
          <cell r="CC42">
            <v>1470</v>
          </cell>
          <cell r="CD42">
            <v>1150</v>
          </cell>
          <cell r="CG42">
            <v>320</v>
          </cell>
          <cell r="CJ42">
            <v>725</v>
          </cell>
          <cell r="CK42">
            <v>525</v>
          </cell>
        </row>
        <row r="43">
          <cell r="B43" t="str">
            <v xml:space="preserve">Đường Pò Nhùng - Khau Khẻ, xã Bảo Lâm, huyện Cao Lộc </v>
          </cell>
          <cell r="D43" t="str">
            <v>xã Bảo Lâm</v>
          </cell>
          <cell r="E43" t="str">
            <v>GTNT 1,5km</v>
          </cell>
          <cell r="F43">
            <v>2023</v>
          </cell>
          <cell r="H43">
            <v>2500</v>
          </cell>
          <cell r="I43">
            <v>2125</v>
          </cell>
          <cell r="J43">
            <v>375</v>
          </cell>
          <cell r="N43">
            <v>2500</v>
          </cell>
          <cell r="O43">
            <v>2125</v>
          </cell>
          <cell r="P43">
            <v>0</v>
          </cell>
          <cell r="Q43">
            <v>525</v>
          </cell>
          <cell r="R43">
            <v>375</v>
          </cell>
          <cell r="S43">
            <v>0</v>
          </cell>
          <cell r="Y43">
            <v>0</v>
          </cell>
          <cell r="AH43">
            <v>0</v>
          </cell>
          <cell r="AO43">
            <v>0</v>
          </cell>
          <cell r="AP43">
            <v>0</v>
          </cell>
          <cell r="AR43">
            <v>0</v>
          </cell>
          <cell r="AZ43">
            <v>1175</v>
          </cell>
          <cell r="BA43">
            <v>800</v>
          </cell>
          <cell r="BD43">
            <v>375</v>
          </cell>
          <cell r="BG43">
            <v>587.5</v>
          </cell>
          <cell r="BH43">
            <v>587.5</v>
          </cell>
          <cell r="BI43">
            <v>400</v>
          </cell>
          <cell r="BJ43">
            <v>187.5</v>
          </cell>
          <cell r="BR43">
            <v>1175</v>
          </cell>
          <cell r="BS43">
            <v>1175</v>
          </cell>
          <cell r="BT43">
            <v>800</v>
          </cell>
          <cell r="BU43">
            <v>375</v>
          </cell>
          <cell r="CC43">
            <v>800</v>
          </cell>
          <cell r="CD43">
            <v>800</v>
          </cell>
          <cell r="CG43">
            <v>0</v>
          </cell>
          <cell r="CJ43">
            <v>525</v>
          </cell>
          <cell r="CK43">
            <v>525</v>
          </cell>
        </row>
        <row r="44">
          <cell r="B44" t="str">
            <v>Đường Còn Háng - Giả Mộc, xã Bảo Lâm, huyện Cao Lộc</v>
          </cell>
          <cell r="D44" t="str">
            <v>xã Bảo Lâm</v>
          </cell>
          <cell r="E44" t="str">
            <v>GTNT 2,6km</v>
          </cell>
          <cell r="F44">
            <v>2023</v>
          </cell>
          <cell r="H44">
            <v>2500</v>
          </cell>
          <cell r="I44">
            <v>2125</v>
          </cell>
          <cell r="J44">
            <v>375</v>
          </cell>
          <cell r="N44">
            <v>2500</v>
          </cell>
          <cell r="O44">
            <v>2125</v>
          </cell>
          <cell r="P44">
            <v>0</v>
          </cell>
          <cell r="Q44">
            <v>525</v>
          </cell>
          <cell r="R44">
            <v>375</v>
          </cell>
          <cell r="S44">
            <v>0</v>
          </cell>
          <cell r="Y44">
            <v>0</v>
          </cell>
          <cell r="AH44">
            <v>0</v>
          </cell>
          <cell r="AO44">
            <v>0</v>
          </cell>
          <cell r="AP44">
            <v>0</v>
          </cell>
          <cell r="AR44">
            <v>0</v>
          </cell>
          <cell r="AZ44">
            <v>1115</v>
          </cell>
          <cell r="BA44">
            <v>800</v>
          </cell>
          <cell r="BD44">
            <v>315</v>
          </cell>
          <cell r="BG44">
            <v>557.5</v>
          </cell>
          <cell r="BH44">
            <v>557.5</v>
          </cell>
          <cell r="BI44">
            <v>400</v>
          </cell>
          <cell r="BJ44">
            <v>157.5</v>
          </cell>
          <cell r="BR44">
            <v>1115</v>
          </cell>
          <cell r="BS44">
            <v>1115</v>
          </cell>
          <cell r="BT44">
            <v>800</v>
          </cell>
          <cell r="BU44">
            <v>315</v>
          </cell>
          <cell r="CC44">
            <v>860</v>
          </cell>
          <cell r="CD44">
            <v>800</v>
          </cell>
          <cell r="CG44">
            <v>60</v>
          </cell>
          <cell r="CJ44">
            <v>525</v>
          </cell>
          <cell r="CK44">
            <v>525</v>
          </cell>
        </row>
        <row r="45">
          <cell r="B45" t="str">
            <v xml:space="preserve">Đường Co Luồng - Nà Hé, xã Bảo Lâm, huyện Cao Lộc </v>
          </cell>
          <cell r="D45" t="str">
            <v>xã Bảo Lâm</v>
          </cell>
          <cell r="E45" t="str">
            <v>GTNT 1,8km</v>
          </cell>
          <cell r="F45">
            <v>2023</v>
          </cell>
          <cell r="H45">
            <v>2770</v>
          </cell>
          <cell r="I45">
            <v>2295</v>
          </cell>
          <cell r="J45">
            <v>475</v>
          </cell>
          <cell r="N45">
            <v>2763</v>
          </cell>
          <cell r="O45">
            <v>2295</v>
          </cell>
          <cell r="P45">
            <v>0</v>
          </cell>
          <cell r="Q45">
            <v>795</v>
          </cell>
          <cell r="R45">
            <v>468</v>
          </cell>
          <cell r="S45">
            <v>0</v>
          </cell>
          <cell r="Y45">
            <v>0</v>
          </cell>
          <cell r="AH45">
            <v>0</v>
          </cell>
          <cell r="AO45">
            <v>0</v>
          </cell>
          <cell r="AP45">
            <v>0</v>
          </cell>
          <cell r="AR45">
            <v>0</v>
          </cell>
          <cell r="AZ45">
            <v>500</v>
          </cell>
          <cell r="BA45">
            <v>500</v>
          </cell>
          <cell r="BG45">
            <v>500</v>
          </cell>
          <cell r="BH45">
            <v>500</v>
          </cell>
          <cell r="BI45">
            <v>500</v>
          </cell>
          <cell r="BJ45">
            <v>0</v>
          </cell>
          <cell r="BR45">
            <v>500</v>
          </cell>
          <cell r="BS45">
            <v>500</v>
          </cell>
          <cell r="BT45">
            <v>500</v>
          </cell>
          <cell r="BU45">
            <v>0</v>
          </cell>
          <cell r="CC45">
            <v>1063</v>
          </cell>
          <cell r="CD45">
            <v>1000</v>
          </cell>
          <cell r="CG45">
            <v>63</v>
          </cell>
          <cell r="CJ45">
            <v>1000</v>
          </cell>
          <cell r="CK45">
            <v>795</v>
          </cell>
        </row>
        <row r="46">
          <cell r="B46" t="str">
            <v>Đường Quang Slư, xã Bảo Lâm, huyện Cao Lộc</v>
          </cell>
          <cell r="D46" t="str">
            <v>xã Bảo Lâm</v>
          </cell>
          <cell r="E46" t="str">
            <v>GTNT 1,3km</v>
          </cell>
          <cell r="F46">
            <v>2023</v>
          </cell>
          <cell r="H46">
            <v>1400</v>
          </cell>
          <cell r="I46">
            <v>1000</v>
          </cell>
          <cell r="J46">
            <v>400</v>
          </cell>
          <cell r="N46">
            <v>1400</v>
          </cell>
          <cell r="O46">
            <v>1000</v>
          </cell>
          <cell r="P46">
            <v>0</v>
          </cell>
          <cell r="Q46">
            <v>0</v>
          </cell>
          <cell r="R46">
            <v>400</v>
          </cell>
          <cell r="S46">
            <v>0</v>
          </cell>
          <cell r="Y46">
            <v>0</v>
          </cell>
          <cell r="AH46">
            <v>0</v>
          </cell>
          <cell r="AO46">
            <v>0</v>
          </cell>
          <cell r="AP46">
            <v>0</v>
          </cell>
          <cell r="AZ46">
            <v>500</v>
          </cell>
          <cell r="BA46">
            <v>500</v>
          </cell>
          <cell r="BG46">
            <v>250</v>
          </cell>
          <cell r="BH46">
            <v>250</v>
          </cell>
          <cell r="BI46">
            <v>250</v>
          </cell>
          <cell r="BR46">
            <v>500</v>
          </cell>
          <cell r="BS46">
            <v>500</v>
          </cell>
          <cell r="BT46">
            <v>500</v>
          </cell>
          <cell r="BU46">
            <v>0</v>
          </cell>
          <cell r="CC46">
            <v>500</v>
          </cell>
          <cell r="CD46">
            <v>500</v>
          </cell>
          <cell r="CG46">
            <v>0</v>
          </cell>
          <cell r="CJ46">
            <v>200</v>
          </cell>
          <cell r="CK46">
            <v>0</v>
          </cell>
        </row>
        <row r="47">
          <cell r="B47" t="str">
            <v>Xây dựng trường mầm non xã Bảo Lâm. Hạng mục 02phòng học văn hóa , 03 phòng hành chính phụ trợ</v>
          </cell>
          <cell r="D47" t="str">
            <v>xã Bảo Lâm</v>
          </cell>
          <cell r="E47" t="str">
            <v>Dân dụng cấp III</v>
          </cell>
          <cell r="F47">
            <v>2023</v>
          </cell>
          <cell r="H47">
            <v>3000</v>
          </cell>
          <cell r="I47">
            <v>1950</v>
          </cell>
          <cell r="J47">
            <v>1050</v>
          </cell>
          <cell r="N47">
            <v>3000</v>
          </cell>
          <cell r="O47">
            <v>1950</v>
          </cell>
          <cell r="P47">
            <v>0</v>
          </cell>
          <cell r="Q47">
            <v>350</v>
          </cell>
          <cell r="R47">
            <v>1050</v>
          </cell>
          <cell r="S47">
            <v>0</v>
          </cell>
          <cell r="Y47">
            <v>0</v>
          </cell>
          <cell r="AH47">
            <v>0</v>
          </cell>
          <cell r="AO47">
            <v>0</v>
          </cell>
          <cell r="AP47">
            <v>0</v>
          </cell>
          <cell r="AZ47">
            <v>800</v>
          </cell>
          <cell r="BA47">
            <v>800</v>
          </cell>
          <cell r="BG47">
            <v>400</v>
          </cell>
          <cell r="BH47">
            <v>400</v>
          </cell>
          <cell r="BI47">
            <v>400</v>
          </cell>
          <cell r="BR47">
            <v>800</v>
          </cell>
          <cell r="BS47">
            <v>800</v>
          </cell>
          <cell r="BT47">
            <v>800</v>
          </cell>
          <cell r="BU47">
            <v>0</v>
          </cell>
          <cell r="CC47">
            <v>800</v>
          </cell>
          <cell r="CD47">
            <v>800</v>
          </cell>
          <cell r="CG47">
            <v>0</v>
          </cell>
          <cell r="CJ47">
            <v>900</v>
          </cell>
          <cell r="CK47">
            <v>350</v>
          </cell>
        </row>
        <row r="48">
          <cell r="B48" t="str">
            <v>Xây dựng trường Tiểu học và THCS xã Bảo Lâm, huyện Cao Lộc</v>
          </cell>
          <cell r="D48" t="str">
            <v>xã Bảo Lâm</v>
          </cell>
          <cell r="E48" t="str">
            <v>Dân dụng cấp III</v>
          </cell>
          <cell r="F48">
            <v>2023</v>
          </cell>
          <cell r="H48">
            <v>16850</v>
          </cell>
          <cell r="I48">
            <v>9250</v>
          </cell>
          <cell r="J48">
            <v>7600</v>
          </cell>
          <cell r="N48">
            <v>16850</v>
          </cell>
          <cell r="O48">
            <v>9250</v>
          </cell>
          <cell r="P48">
            <v>0</v>
          </cell>
          <cell r="Q48">
            <v>7600</v>
          </cell>
          <cell r="R48">
            <v>5850</v>
          </cell>
          <cell r="S48">
            <v>0</v>
          </cell>
          <cell r="Y48">
            <v>0</v>
          </cell>
          <cell r="AH48">
            <v>0</v>
          </cell>
          <cell r="AO48">
            <v>0</v>
          </cell>
          <cell r="AP48">
            <v>0</v>
          </cell>
          <cell r="AZ48">
            <v>3720</v>
          </cell>
          <cell r="BA48">
            <v>3100</v>
          </cell>
          <cell r="BD48">
            <v>620</v>
          </cell>
          <cell r="BG48">
            <v>1240</v>
          </cell>
          <cell r="BH48">
            <v>1240</v>
          </cell>
          <cell r="BI48">
            <v>1240</v>
          </cell>
          <cell r="BR48">
            <v>3720</v>
          </cell>
          <cell r="BS48">
            <v>3720</v>
          </cell>
          <cell r="BT48">
            <v>3100</v>
          </cell>
          <cell r="BU48">
            <v>620</v>
          </cell>
          <cell r="CC48">
            <v>3758</v>
          </cell>
          <cell r="CD48">
            <v>2542</v>
          </cell>
          <cell r="CG48">
            <v>1758</v>
          </cell>
          <cell r="CJ48">
            <v>5172</v>
          </cell>
          <cell r="CK48">
            <v>2500</v>
          </cell>
        </row>
        <row r="49">
          <cell r="B49" t="str">
            <v>Xây dựng Nhà văn hóa xã Bảo Lâm, huyện Cao Lộc</v>
          </cell>
          <cell r="D49" t="str">
            <v>xã Bảo Lâm</v>
          </cell>
          <cell r="E49" t="str">
            <v>Dân dụng cấp III</v>
          </cell>
          <cell r="F49">
            <v>2023</v>
          </cell>
          <cell r="H49">
            <v>3500</v>
          </cell>
          <cell r="I49">
            <v>2069</v>
          </cell>
          <cell r="J49">
            <v>1431</v>
          </cell>
          <cell r="N49">
            <v>3500</v>
          </cell>
          <cell r="O49">
            <v>2069</v>
          </cell>
          <cell r="P49">
            <v>0</v>
          </cell>
          <cell r="Q49">
            <v>689</v>
          </cell>
          <cell r="R49">
            <v>1431</v>
          </cell>
          <cell r="S49">
            <v>0</v>
          </cell>
          <cell r="Y49">
            <v>0</v>
          </cell>
          <cell r="AH49">
            <v>0</v>
          </cell>
          <cell r="AO49">
            <v>0</v>
          </cell>
          <cell r="AP49">
            <v>0</v>
          </cell>
          <cell r="AZ49">
            <v>785</v>
          </cell>
          <cell r="BA49">
            <v>580</v>
          </cell>
          <cell r="BD49">
            <v>205</v>
          </cell>
          <cell r="BG49">
            <v>290</v>
          </cell>
          <cell r="BH49">
            <v>290</v>
          </cell>
          <cell r="BI49">
            <v>290</v>
          </cell>
          <cell r="BR49">
            <v>785</v>
          </cell>
          <cell r="BS49">
            <v>785</v>
          </cell>
          <cell r="BT49">
            <v>580</v>
          </cell>
          <cell r="BU49">
            <v>205</v>
          </cell>
          <cell r="CC49">
            <v>1200</v>
          </cell>
          <cell r="CD49">
            <v>800</v>
          </cell>
          <cell r="CG49">
            <v>400</v>
          </cell>
          <cell r="CJ49">
            <v>1015</v>
          </cell>
          <cell r="CK49">
            <v>689</v>
          </cell>
        </row>
        <row r="50">
          <cell r="B50" t="str">
            <v>Xã Cao Lâu</v>
          </cell>
          <cell r="H50">
            <v>22200</v>
          </cell>
          <cell r="I50">
            <v>10850</v>
          </cell>
          <cell r="J50">
            <v>11350</v>
          </cell>
          <cell r="K50">
            <v>0</v>
          </cell>
          <cell r="L50">
            <v>0</v>
          </cell>
          <cell r="M50">
            <v>0</v>
          </cell>
          <cell r="N50">
            <v>21189</v>
          </cell>
          <cell r="O50">
            <v>10850</v>
          </cell>
          <cell r="P50">
            <v>0</v>
          </cell>
          <cell r="Q50">
            <v>5150</v>
          </cell>
          <cell r="R50">
            <v>10339</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8889</v>
          </cell>
          <cell r="CD50">
            <v>5700</v>
          </cell>
          <cell r="CE50">
            <v>0</v>
          </cell>
          <cell r="CF50">
            <v>0</v>
          </cell>
          <cell r="CG50">
            <v>3189</v>
          </cell>
          <cell r="CH50">
            <v>0</v>
          </cell>
          <cell r="CI50">
            <v>0</v>
          </cell>
          <cell r="CJ50">
            <v>12300</v>
          </cell>
          <cell r="CK50">
            <v>5150</v>
          </cell>
        </row>
        <row r="51">
          <cell r="B51" t="str">
            <v>Đường Bản mới Co Sâu - Mốc biên giới 1186, xã Cao Lâu,  huyện Cao Lộc</v>
          </cell>
          <cell r="D51" t="str">
            <v>xã Cao Lâu</v>
          </cell>
          <cell r="E51" t="str">
            <v>GTNT 1,8km</v>
          </cell>
          <cell r="F51">
            <v>2024</v>
          </cell>
          <cell r="H51">
            <v>2700</v>
          </cell>
          <cell r="I51">
            <v>1350</v>
          </cell>
          <cell r="J51">
            <v>1350</v>
          </cell>
          <cell r="N51">
            <v>2650</v>
          </cell>
          <cell r="O51">
            <v>1350</v>
          </cell>
          <cell r="P51">
            <v>0</v>
          </cell>
          <cell r="Q51">
            <v>850</v>
          </cell>
          <cell r="R51">
            <v>1300</v>
          </cell>
          <cell r="S51">
            <v>0</v>
          </cell>
          <cell r="Y51">
            <v>0</v>
          </cell>
          <cell r="AH51">
            <v>0</v>
          </cell>
          <cell r="AO51">
            <v>0</v>
          </cell>
          <cell r="AP51">
            <v>0</v>
          </cell>
          <cell r="AZ51">
            <v>0</v>
          </cell>
          <cell r="BR51">
            <v>0</v>
          </cell>
          <cell r="BS51">
            <v>0</v>
          </cell>
          <cell r="BT51">
            <v>0</v>
          </cell>
          <cell r="BU51">
            <v>0</v>
          </cell>
          <cell r="CC51">
            <v>1000</v>
          </cell>
          <cell r="CD51">
            <v>500</v>
          </cell>
          <cell r="CG51">
            <v>500</v>
          </cell>
          <cell r="CJ51">
            <v>1650</v>
          </cell>
          <cell r="CK51">
            <v>850</v>
          </cell>
        </row>
        <row r="52">
          <cell r="B52" t="str">
            <v>Đường Tồng Phiêng (Pò Nhùng) - Kéo Pheo, xã Cao Lâu, huyện Cao Lộc</v>
          </cell>
          <cell r="D52" t="str">
            <v>xã Cao Lâu</v>
          </cell>
          <cell r="E52" t="str">
            <v>GTNT 1,2km</v>
          </cell>
          <cell r="F52">
            <v>2024</v>
          </cell>
          <cell r="H52">
            <v>1800</v>
          </cell>
          <cell r="I52">
            <v>900</v>
          </cell>
          <cell r="J52">
            <v>900</v>
          </cell>
          <cell r="N52">
            <v>1750</v>
          </cell>
          <cell r="O52">
            <v>900</v>
          </cell>
          <cell r="P52">
            <v>0</v>
          </cell>
          <cell r="Q52">
            <v>0</v>
          </cell>
          <cell r="R52">
            <v>850</v>
          </cell>
          <cell r="S52">
            <v>0</v>
          </cell>
          <cell r="AH52">
            <v>0</v>
          </cell>
          <cell r="AO52">
            <v>0</v>
          </cell>
          <cell r="AP52">
            <v>0</v>
          </cell>
          <cell r="AZ52">
            <v>0</v>
          </cell>
          <cell r="BR52">
            <v>0</v>
          </cell>
          <cell r="BS52">
            <v>0</v>
          </cell>
          <cell r="BT52">
            <v>0</v>
          </cell>
          <cell r="BU52">
            <v>0</v>
          </cell>
          <cell r="CC52">
            <v>1300</v>
          </cell>
          <cell r="CD52">
            <v>900</v>
          </cell>
          <cell r="CG52">
            <v>400</v>
          </cell>
          <cell r="CJ52">
            <v>450</v>
          </cell>
          <cell r="CK52">
            <v>0</v>
          </cell>
        </row>
        <row r="53">
          <cell r="B53" t="str">
            <v>Đường Nà Va - Đường TTBG, xã Cao Lâu, huyện Cao Lộc</v>
          </cell>
          <cell r="D53" t="str">
            <v>xã Cao Lâu</v>
          </cell>
          <cell r="E53" t="str">
            <v>GTNT 1,8km</v>
          </cell>
          <cell r="F53">
            <v>2024</v>
          </cell>
          <cell r="H53">
            <v>2700</v>
          </cell>
          <cell r="I53">
            <v>1350</v>
          </cell>
          <cell r="J53">
            <v>1350</v>
          </cell>
          <cell r="N53">
            <v>2600</v>
          </cell>
          <cell r="O53">
            <v>1350</v>
          </cell>
          <cell r="P53">
            <v>0</v>
          </cell>
          <cell r="Q53">
            <v>675</v>
          </cell>
          <cell r="R53">
            <v>1250</v>
          </cell>
          <cell r="S53">
            <v>0</v>
          </cell>
          <cell r="AH53">
            <v>0</v>
          </cell>
          <cell r="AO53">
            <v>0</v>
          </cell>
          <cell r="AP53">
            <v>0</v>
          </cell>
          <cell r="AZ53">
            <v>0</v>
          </cell>
          <cell r="BR53">
            <v>0</v>
          </cell>
          <cell r="BS53">
            <v>0</v>
          </cell>
          <cell r="BT53">
            <v>0</v>
          </cell>
          <cell r="BU53">
            <v>0</v>
          </cell>
          <cell r="CC53">
            <v>1175</v>
          </cell>
          <cell r="CD53">
            <v>675</v>
          </cell>
          <cell r="CG53">
            <v>500</v>
          </cell>
          <cell r="CJ53">
            <v>1425</v>
          </cell>
          <cell r="CK53">
            <v>675</v>
          </cell>
        </row>
        <row r="54">
          <cell r="B54" t="str">
            <v>Nhà văn hóa xã Cao Lâu, huyện Cao Lộc</v>
          </cell>
          <cell r="D54" t="str">
            <v>xã Cao Lâu</v>
          </cell>
          <cell r="E54" t="str">
            <v>Dân dụng cấp III</v>
          </cell>
          <cell r="F54">
            <v>2024</v>
          </cell>
          <cell r="H54">
            <v>3500</v>
          </cell>
          <cell r="I54">
            <v>1750</v>
          </cell>
          <cell r="J54">
            <v>1750</v>
          </cell>
          <cell r="N54">
            <v>3400</v>
          </cell>
          <cell r="O54">
            <v>1750</v>
          </cell>
          <cell r="P54">
            <v>0</v>
          </cell>
          <cell r="Q54">
            <v>875</v>
          </cell>
          <cell r="R54">
            <v>1650</v>
          </cell>
          <cell r="S54">
            <v>0</v>
          </cell>
          <cell r="AH54">
            <v>0</v>
          </cell>
          <cell r="AO54">
            <v>0</v>
          </cell>
          <cell r="AP54">
            <v>0</v>
          </cell>
          <cell r="AZ54">
            <v>0</v>
          </cell>
          <cell r="BR54">
            <v>0</v>
          </cell>
          <cell r="BS54">
            <v>0</v>
          </cell>
          <cell r="BT54">
            <v>0</v>
          </cell>
          <cell r="BU54">
            <v>0</v>
          </cell>
          <cell r="CC54">
            <v>1375</v>
          </cell>
          <cell r="CD54">
            <v>875</v>
          </cell>
          <cell r="CG54">
            <v>500</v>
          </cell>
          <cell r="CJ54">
            <v>2025</v>
          </cell>
          <cell r="CK54">
            <v>875</v>
          </cell>
        </row>
        <row r="55">
          <cell r="B55" t="str">
            <v>Trường mầm non xã Cao Lâu, huyện Cao Lộc</v>
          </cell>
          <cell r="D55" t="str">
            <v>xã Cao Lâu</v>
          </cell>
          <cell r="E55" t="str">
            <v>Dân dụng cấp III</v>
          </cell>
          <cell r="F55">
            <v>2024</v>
          </cell>
          <cell r="H55">
            <v>8000</v>
          </cell>
          <cell r="I55">
            <v>4000</v>
          </cell>
          <cell r="J55">
            <v>4000</v>
          </cell>
          <cell r="N55">
            <v>7489</v>
          </cell>
          <cell r="O55">
            <v>4000</v>
          </cell>
          <cell r="P55">
            <v>0</v>
          </cell>
          <cell r="Q55">
            <v>2000</v>
          </cell>
          <cell r="R55">
            <v>3489</v>
          </cell>
          <cell r="S55">
            <v>0</v>
          </cell>
          <cell r="AH55">
            <v>0</v>
          </cell>
          <cell r="AO55">
            <v>0</v>
          </cell>
          <cell r="AP55">
            <v>0</v>
          </cell>
          <cell r="AZ55">
            <v>0</v>
          </cell>
          <cell r="BR55">
            <v>0</v>
          </cell>
          <cell r="BS55">
            <v>0</v>
          </cell>
          <cell r="BT55">
            <v>0</v>
          </cell>
          <cell r="BU55">
            <v>0</v>
          </cell>
          <cell r="CC55">
            <v>2789</v>
          </cell>
          <cell r="CD55">
            <v>2000</v>
          </cell>
          <cell r="CG55">
            <v>789</v>
          </cell>
          <cell r="CJ55">
            <v>4700</v>
          </cell>
          <cell r="CK55">
            <v>2000</v>
          </cell>
        </row>
        <row r="56">
          <cell r="B56" t="str">
            <v>Bổ sung một số hạng mục trường THCS xã Cao Lâu, huyện Cao Lộc</v>
          </cell>
          <cell r="D56" t="str">
            <v>xã Cao Lâu</v>
          </cell>
          <cell r="E56" t="str">
            <v>Dân dụng cấp III</v>
          </cell>
          <cell r="F56">
            <v>2024</v>
          </cell>
          <cell r="H56">
            <v>3000</v>
          </cell>
          <cell r="I56">
            <v>1500</v>
          </cell>
          <cell r="J56">
            <v>1500</v>
          </cell>
          <cell r="N56">
            <v>2900</v>
          </cell>
          <cell r="O56">
            <v>1500</v>
          </cell>
          <cell r="P56">
            <v>0</v>
          </cell>
          <cell r="Q56">
            <v>750</v>
          </cell>
          <cell r="R56">
            <v>1400</v>
          </cell>
          <cell r="S56">
            <v>0</v>
          </cell>
          <cell r="AH56">
            <v>0</v>
          </cell>
          <cell r="AO56">
            <v>0</v>
          </cell>
          <cell r="AP56">
            <v>0</v>
          </cell>
          <cell r="AZ56">
            <v>0</v>
          </cell>
          <cell r="BR56">
            <v>0</v>
          </cell>
          <cell r="BS56">
            <v>0</v>
          </cell>
          <cell r="BT56">
            <v>0</v>
          </cell>
          <cell r="BU56">
            <v>0</v>
          </cell>
          <cell r="CC56">
            <v>1050</v>
          </cell>
          <cell r="CD56">
            <v>750</v>
          </cell>
          <cell r="CG56">
            <v>300</v>
          </cell>
          <cell r="CJ56">
            <v>1850</v>
          </cell>
          <cell r="CK56">
            <v>750</v>
          </cell>
        </row>
        <row r="57">
          <cell r="B57" t="str">
            <v>Sân thể thao xã Cao Lâu</v>
          </cell>
          <cell r="D57" t="str">
            <v>xã Cao Lâu</v>
          </cell>
          <cell r="E57" t="str">
            <v>Hạ tầng kỹ thuật</v>
          </cell>
          <cell r="F57">
            <v>2024</v>
          </cell>
          <cell r="H57">
            <v>500</v>
          </cell>
          <cell r="J57">
            <v>500</v>
          </cell>
          <cell r="N57">
            <v>400</v>
          </cell>
          <cell r="O57">
            <v>0</v>
          </cell>
          <cell r="P57">
            <v>0</v>
          </cell>
          <cell r="Q57">
            <v>0</v>
          </cell>
          <cell r="R57">
            <v>400</v>
          </cell>
          <cell r="S57">
            <v>0</v>
          </cell>
          <cell r="AH57">
            <v>0</v>
          </cell>
          <cell r="AO57">
            <v>0</v>
          </cell>
          <cell r="AP57">
            <v>0</v>
          </cell>
          <cell r="CC57">
            <v>200</v>
          </cell>
          <cell r="CD57">
            <v>0</v>
          </cell>
          <cell r="CG57">
            <v>200</v>
          </cell>
          <cell r="CJ57">
            <v>200</v>
          </cell>
        </row>
        <row r="58">
          <cell r="B58" t="str">
            <v xml:space="preserve"> CHƯƠNG TRÌNH MỤC TIÊU QUỐC GIA PHÁT TRIỂN VÙNG ĐỒNG BÀO DÂN TỘC THIỂU SỐ VÀ MIỀN NÚI</v>
          </cell>
          <cell r="H58">
            <v>186155</v>
          </cell>
          <cell r="I58">
            <v>177047</v>
          </cell>
          <cell r="J58">
            <v>9108</v>
          </cell>
          <cell r="K58">
            <v>0</v>
          </cell>
          <cell r="L58">
            <v>0</v>
          </cell>
          <cell r="M58">
            <v>0</v>
          </cell>
          <cell r="N58">
            <v>186022</v>
          </cell>
          <cell r="O58">
            <v>176914</v>
          </cell>
          <cell r="P58">
            <v>0</v>
          </cell>
          <cell r="Q58">
            <v>0</v>
          </cell>
          <cell r="R58">
            <v>9108</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35311</v>
          </cell>
          <cell r="AI58">
            <v>33630</v>
          </cell>
          <cell r="AJ58">
            <v>0</v>
          </cell>
          <cell r="AK58">
            <v>0</v>
          </cell>
          <cell r="AL58">
            <v>1681</v>
          </cell>
          <cell r="AM58">
            <v>0</v>
          </cell>
          <cell r="AN58">
            <v>0</v>
          </cell>
          <cell r="AO58">
            <v>2474.4640000000004</v>
          </cell>
          <cell r="AP58">
            <v>2474.4640000000004</v>
          </cell>
          <cell r="AQ58">
            <v>2474.4640000000004</v>
          </cell>
          <cell r="AR58">
            <v>0</v>
          </cell>
          <cell r="AS58">
            <v>0</v>
          </cell>
          <cell r="AT58">
            <v>0</v>
          </cell>
          <cell r="AU58">
            <v>0</v>
          </cell>
          <cell r="AV58">
            <v>0</v>
          </cell>
          <cell r="AW58">
            <v>0</v>
          </cell>
          <cell r="AX58">
            <v>0</v>
          </cell>
          <cell r="AY58">
            <v>0</v>
          </cell>
          <cell r="AZ58">
            <v>46491</v>
          </cell>
          <cell r="BA58">
            <v>44278</v>
          </cell>
          <cell r="BB58">
            <v>0</v>
          </cell>
          <cell r="BC58">
            <v>0</v>
          </cell>
          <cell r="BD58">
            <v>2213</v>
          </cell>
          <cell r="BE58">
            <v>0</v>
          </cell>
          <cell r="BF58">
            <v>0</v>
          </cell>
          <cell r="BG58">
            <v>13982.149000000001</v>
          </cell>
          <cell r="BH58">
            <v>13982.149000000001</v>
          </cell>
          <cell r="BI58">
            <v>11934.149000000001</v>
          </cell>
          <cell r="BJ58">
            <v>2048</v>
          </cell>
          <cell r="BK58">
            <v>0</v>
          </cell>
          <cell r="BL58">
            <v>0</v>
          </cell>
          <cell r="BM58">
            <v>17390.670999999998</v>
          </cell>
          <cell r="BN58">
            <v>18491.071</v>
          </cell>
          <cell r="BO58">
            <v>17526.071</v>
          </cell>
          <cell r="BP58">
            <v>965</v>
          </cell>
          <cell r="BQ58">
            <v>0</v>
          </cell>
          <cell r="BR58">
            <v>46491</v>
          </cell>
          <cell r="BS58">
            <v>46491</v>
          </cell>
          <cell r="BT58">
            <v>44278</v>
          </cell>
          <cell r="BU58">
            <v>2213</v>
          </cell>
          <cell r="BV58">
            <v>0</v>
          </cell>
          <cell r="BW58">
            <v>0</v>
          </cell>
          <cell r="BX58">
            <v>32836.536</v>
          </cell>
          <cell r="BY58">
            <v>32836.536</v>
          </cell>
          <cell r="BZ58">
            <v>31155.536000000004</v>
          </cell>
          <cell r="CA58">
            <v>1681</v>
          </cell>
          <cell r="CB58">
            <v>0</v>
          </cell>
          <cell r="CC58">
            <v>53189</v>
          </cell>
          <cell r="CD58">
            <v>50714</v>
          </cell>
          <cell r="CE58">
            <v>0</v>
          </cell>
          <cell r="CF58">
            <v>0</v>
          </cell>
          <cell r="CG58">
            <v>2475</v>
          </cell>
          <cell r="CH58">
            <v>0</v>
          </cell>
          <cell r="CI58">
            <v>0</v>
          </cell>
          <cell r="CJ58">
            <v>50668</v>
          </cell>
          <cell r="CK58">
            <v>48292</v>
          </cell>
        </row>
        <row r="59">
          <cell r="B59" t="str">
            <v>Dự án 1</v>
          </cell>
          <cell r="F59">
            <v>0</v>
          </cell>
          <cell r="H59">
            <v>11916</v>
          </cell>
          <cell r="I59">
            <v>11099</v>
          </cell>
          <cell r="J59">
            <v>817</v>
          </cell>
          <cell r="K59">
            <v>0</v>
          </cell>
          <cell r="L59">
            <v>0</v>
          </cell>
          <cell r="M59">
            <v>0</v>
          </cell>
          <cell r="N59">
            <v>11916</v>
          </cell>
          <cell r="O59">
            <v>11099</v>
          </cell>
          <cell r="P59">
            <v>0</v>
          </cell>
          <cell r="Q59">
            <v>0</v>
          </cell>
          <cell r="R59">
            <v>817</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2443</v>
          </cell>
          <cell r="AI59">
            <v>2328</v>
          </cell>
          <cell r="AJ59">
            <v>0</v>
          </cell>
          <cell r="AK59">
            <v>0</v>
          </cell>
          <cell r="AL59">
            <v>115</v>
          </cell>
          <cell r="AM59">
            <v>0</v>
          </cell>
          <cell r="AN59">
            <v>0</v>
          </cell>
          <cell r="AO59">
            <v>346.529</v>
          </cell>
          <cell r="AP59">
            <v>346.529</v>
          </cell>
          <cell r="AQ59">
            <v>346.529</v>
          </cell>
          <cell r="AR59">
            <v>0</v>
          </cell>
          <cell r="AS59">
            <v>0</v>
          </cell>
          <cell r="AT59">
            <v>0</v>
          </cell>
          <cell r="AU59">
            <v>0</v>
          </cell>
          <cell r="AV59">
            <v>0</v>
          </cell>
          <cell r="AW59">
            <v>0</v>
          </cell>
          <cell r="AX59">
            <v>0</v>
          </cell>
          <cell r="AY59">
            <v>0</v>
          </cell>
          <cell r="AZ59">
            <v>3233</v>
          </cell>
          <cell r="BA59">
            <v>3079</v>
          </cell>
          <cell r="BB59">
            <v>0</v>
          </cell>
          <cell r="BC59">
            <v>0</v>
          </cell>
          <cell r="BD59">
            <v>154</v>
          </cell>
          <cell r="BE59">
            <v>0</v>
          </cell>
          <cell r="BF59">
            <v>0</v>
          </cell>
          <cell r="BG59">
            <v>332.6</v>
          </cell>
          <cell r="BH59">
            <v>332.6</v>
          </cell>
          <cell r="BI59">
            <v>332.6</v>
          </cell>
          <cell r="BJ59">
            <v>0</v>
          </cell>
          <cell r="BK59">
            <v>0</v>
          </cell>
          <cell r="BL59">
            <v>0</v>
          </cell>
          <cell r="BM59">
            <v>692.471</v>
          </cell>
          <cell r="BN59">
            <v>692.471</v>
          </cell>
          <cell r="BO59">
            <v>577.471</v>
          </cell>
          <cell r="BP59">
            <v>115</v>
          </cell>
          <cell r="BQ59">
            <v>0</v>
          </cell>
          <cell r="BR59">
            <v>3233</v>
          </cell>
          <cell r="BS59">
            <v>3233</v>
          </cell>
          <cell r="BT59">
            <v>3079</v>
          </cell>
          <cell r="BU59">
            <v>154</v>
          </cell>
          <cell r="BV59">
            <v>0</v>
          </cell>
          <cell r="BW59">
            <v>0</v>
          </cell>
          <cell r="BX59">
            <v>2096.471</v>
          </cell>
          <cell r="BY59">
            <v>2096.471</v>
          </cell>
          <cell r="BZ59">
            <v>1981.471</v>
          </cell>
          <cell r="CA59">
            <v>115</v>
          </cell>
          <cell r="CB59">
            <v>0</v>
          </cell>
          <cell r="CC59">
            <v>4573</v>
          </cell>
          <cell r="CD59">
            <v>4339</v>
          </cell>
          <cell r="CE59">
            <v>0</v>
          </cell>
          <cell r="CF59">
            <v>0</v>
          </cell>
          <cell r="CG59">
            <v>234</v>
          </cell>
          <cell r="CH59">
            <v>0</v>
          </cell>
          <cell r="CI59">
            <v>0</v>
          </cell>
          <cell r="CJ59">
            <v>1150</v>
          </cell>
          <cell r="CK59">
            <v>916</v>
          </cell>
        </row>
        <row r="60">
          <cell r="B60" t="str">
            <v>Hỗ trợ đất ở</v>
          </cell>
          <cell r="D60" t="str">
            <v>địa bàn các xã ĐBKK</v>
          </cell>
          <cell r="F60" t="str">
            <v>2023-2025</v>
          </cell>
          <cell r="H60">
            <v>300</v>
          </cell>
          <cell r="I60">
            <v>300</v>
          </cell>
          <cell r="N60">
            <v>300</v>
          </cell>
          <cell r="O60">
            <v>300</v>
          </cell>
          <cell r="P60">
            <v>0</v>
          </cell>
          <cell r="Q60">
            <v>0</v>
          </cell>
          <cell r="R60">
            <v>0</v>
          </cell>
          <cell r="S60">
            <v>0</v>
          </cell>
          <cell r="AH60">
            <v>0</v>
          </cell>
          <cell r="AO60">
            <v>0</v>
          </cell>
          <cell r="AP60">
            <v>0</v>
          </cell>
          <cell r="AZ60">
            <v>0</v>
          </cell>
          <cell r="BR60">
            <v>0</v>
          </cell>
          <cell r="BS60">
            <v>0</v>
          </cell>
          <cell r="BT60">
            <v>0</v>
          </cell>
          <cell r="BU60">
            <v>0</v>
          </cell>
          <cell r="BX60">
            <v>0</v>
          </cell>
          <cell r="BY60">
            <v>0</v>
          </cell>
          <cell r="BZ60">
            <v>0</v>
          </cell>
          <cell r="CA60">
            <v>0</v>
          </cell>
          <cell r="CB60">
            <v>0</v>
          </cell>
          <cell r="CC60">
            <v>150</v>
          </cell>
          <cell r="CD60">
            <v>150</v>
          </cell>
          <cell r="CJ60">
            <v>150</v>
          </cell>
          <cell r="CK60">
            <v>150</v>
          </cell>
        </row>
        <row r="61">
          <cell r="B61" t="str">
            <v>Hỗ trợ nhà ở</v>
          </cell>
          <cell r="D61" t="str">
            <v>địa bàn các xã ĐBKK</v>
          </cell>
          <cell r="F61" t="str">
            <v>2023-2025</v>
          </cell>
          <cell r="H61">
            <v>3000</v>
          </cell>
          <cell r="I61">
            <v>2766</v>
          </cell>
          <cell r="J61">
            <v>234</v>
          </cell>
          <cell r="N61">
            <v>3000</v>
          </cell>
          <cell r="O61">
            <v>2766</v>
          </cell>
          <cell r="P61">
            <v>0</v>
          </cell>
          <cell r="Q61">
            <v>0</v>
          </cell>
          <cell r="R61">
            <v>234</v>
          </cell>
          <cell r="S61">
            <v>0</v>
          </cell>
          <cell r="AH61">
            <v>0</v>
          </cell>
          <cell r="AO61">
            <v>0</v>
          </cell>
          <cell r="AP61">
            <v>0</v>
          </cell>
          <cell r="AZ61">
            <v>700</v>
          </cell>
          <cell r="BA61">
            <v>700</v>
          </cell>
          <cell r="BR61">
            <v>700</v>
          </cell>
          <cell r="BS61">
            <v>700</v>
          </cell>
          <cell r="BT61">
            <v>700</v>
          </cell>
          <cell r="BU61">
            <v>0</v>
          </cell>
          <cell r="BX61">
            <v>0</v>
          </cell>
          <cell r="BY61">
            <v>0</v>
          </cell>
          <cell r="BZ61">
            <v>0</v>
          </cell>
          <cell r="CA61">
            <v>0</v>
          </cell>
          <cell r="CB61">
            <v>0</v>
          </cell>
          <cell r="CC61">
            <v>1000</v>
          </cell>
          <cell r="CD61">
            <v>1000</v>
          </cell>
          <cell r="CJ61">
            <v>1000</v>
          </cell>
          <cell r="CK61">
            <v>766</v>
          </cell>
        </row>
        <row r="62">
          <cell r="B62" t="str">
            <v>Cấp nước sinh hoạt tập trung xã Công Sơn, huyện Cao Lộc</v>
          </cell>
          <cell r="D62" t="str">
            <v>xã Công Sơn</v>
          </cell>
          <cell r="E62" t="str">
            <v>Khoang 150 hộ dân</v>
          </cell>
          <cell r="F62">
            <v>2022</v>
          </cell>
          <cell r="H62">
            <v>2816</v>
          </cell>
          <cell r="I62">
            <v>2633</v>
          </cell>
          <cell r="J62">
            <v>183</v>
          </cell>
          <cell r="N62">
            <v>2816</v>
          </cell>
          <cell r="O62">
            <v>2633</v>
          </cell>
          <cell r="P62">
            <v>0</v>
          </cell>
          <cell r="Q62">
            <v>0</v>
          </cell>
          <cell r="R62">
            <v>183</v>
          </cell>
          <cell r="S62">
            <v>0</v>
          </cell>
          <cell r="AH62">
            <v>828</v>
          </cell>
          <cell r="AI62">
            <v>828</v>
          </cell>
          <cell r="AO62">
            <v>0</v>
          </cell>
          <cell r="AP62">
            <v>0</v>
          </cell>
          <cell r="AQ62">
            <v>0</v>
          </cell>
          <cell r="AR62">
            <v>0</v>
          </cell>
          <cell r="AZ62">
            <v>870</v>
          </cell>
          <cell r="BA62">
            <v>716</v>
          </cell>
          <cell r="BD62">
            <v>154</v>
          </cell>
          <cell r="BG62">
            <v>0</v>
          </cell>
          <cell r="BH62">
            <v>0</v>
          </cell>
          <cell r="BI62">
            <v>0</v>
          </cell>
          <cell r="BJ62">
            <v>0</v>
          </cell>
          <cell r="BM62">
            <v>414</v>
          </cell>
          <cell r="BN62">
            <v>414</v>
          </cell>
          <cell r="BO62">
            <v>414</v>
          </cell>
          <cell r="BR62">
            <v>870</v>
          </cell>
          <cell r="BS62">
            <v>870</v>
          </cell>
          <cell r="BT62">
            <v>716</v>
          </cell>
          <cell r="BU62">
            <v>154</v>
          </cell>
          <cell r="BX62">
            <v>828</v>
          </cell>
          <cell r="BY62">
            <v>828</v>
          </cell>
          <cell r="BZ62">
            <v>828</v>
          </cell>
          <cell r="CA62">
            <v>0</v>
          </cell>
          <cell r="CB62">
            <v>0</v>
          </cell>
          <cell r="CC62">
            <v>1089</v>
          </cell>
          <cell r="CD62">
            <v>1089</v>
          </cell>
          <cell r="CJ62">
            <v>0</v>
          </cell>
        </row>
        <row r="63">
          <cell r="B63" t="str">
            <v>Cấp nước sinh hoạt tập trung xã Thạch Đạn, huyện Cao Lộc</v>
          </cell>
          <cell r="D63" t="str">
            <v>xã Thạch Đạn</v>
          </cell>
          <cell r="E63" t="str">
            <v xml:space="preserve">Khoảng 160 hộ dân và UBND xã, Trường MN; TH </v>
          </cell>
          <cell r="F63">
            <v>2022</v>
          </cell>
          <cell r="H63">
            <v>5800</v>
          </cell>
          <cell r="I63">
            <v>5400</v>
          </cell>
          <cell r="J63">
            <v>400</v>
          </cell>
          <cell r="N63">
            <v>5800</v>
          </cell>
          <cell r="O63">
            <v>5400</v>
          </cell>
          <cell r="P63">
            <v>0</v>
          </cell>
          <cell r="Q63">
            <v>0</v>
          </cell>
          <cell r="R63">
            <v>400</v>
          </cell>
          <cell r="S63">
            <v>0</v>
          </cell>
          <cell r="AH63">
            <v>1615</v>
          </cell>
          <cell r="AI63">
            <v>1500</v>
          </cell>
          <cell r="AL63">
            <v>115</v>
          </cell>
          <cell r="AO63">
            <v>346.529</v>
          </cell>
          <cell r="AP63">
            <v>346.529</v>
          </cell>
          <cell r="AQ63">
            <v>346.529</v>
          </cell>
          <cell r="AZ63">
            <v>1663</v>
          </cell>
          <cell r="BA63">
            <v>1663</v>
          </cell>
          <cell r="BG63">
            <v>332.6</v>
          </cell>
          <cell r="BH63">
            <v>332.6</v>
          </cell>
          <cell r="BI63">
            <v>332.6</v>
          </cell>
          <cell r="BM63">
            <v>278.471</v>
          </cell>
          <cell r="BN63">
            <v>278.471</v>
          </cell>
          <cell r="BO63">
            <v>163.471</v>
          </cell>
          <cell r="BP63">
            <v>115</v>
          </cell>
          <cell r="BR63">
            <v>1663</v>
          </cell>
          <cell r="BS63">
            <v>1663</v>
          </cell>
          <cell r="BT63">
            <v>1663</v>
          </cell>
          <cell r="BU63">
            <v>0</v>
          </cell>
          <cell r="BX63">
            <v>1268.471</v>
          </cell>
          <cell r="BY63">
            <v>1268.471</v>
          </cell>
          <cell r="BZ63">
            <v>1153.471</v>
          </cell>
          <cell r="CA63">
            <v>115</v>
          </cell>
          <cell r="CB63">
            <v>0</v>
          </cell>
          <cell r="CC63">
            <v>2334</v>
          </cell>
          <cell r="CD63">
            <v>2100</v>
          </cell>
          <cell r="CG63">
            <v>234</v>
          </cell>
          <cell r="CJ63">
            <v>0</v>
          </cell>
        </row>
        <row r="64">
          <cell r="B64" t="str">
            <v>Dự án 4</v>
          </cell>
          <cell r="F64">
            <v>0</v>
          </cell>
          <cell r="H64">
            <v>137801</v>
          </cell>
          <cell r="I64">
            <v>131240</v>
          </cell>
          <cell r="J64">
            <v>6561</v>
          </cell>
          <cell r="K64">
            <v>0</v>
          </cell>
          <cell r="L64">
            <v>0</v>
          </cell>
          <cell r="M64">
            <v>0</v>
          </cell>
          <cell r="N64">
            <v>137774</v>
          </cell>
          <cell r="O64">
            <v>131213</v>
          </cell>
          <cell r="P64">
            <v>0</v>
          </cell>
          <cell r="Q64">
            <v>0</v>
          </cell>
          <cell r="R64">
            <v>6561</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26199</v>
          </cell>
          <cell r="AI64">
            <v>24951</v>
          </cell>
          <cell r="AJ64">
            <v>0</v>
          </cell>
          <cell r="AK64">
            <v>0</v>
          </cell>
          <cell r="AL64">
            <v>1248</v>
          </cell>
          <cell r="AM64">
            <v>0</v>
          </cell>
          <cell r="AN64">
            <v>0</v>
          </cell>
          <cell r="AO64">
            <v>1422.6720000000005</v>
          </cell>
          <cell r="AP64">
            <v>1422.6720000000005</v>
          </cell>
          <cell r="AQ64">
            <v>1422.6720000000005</v>
          </cell>
          <cell r="AR64">
            <v>0</v>
          </cell>
          <cell r="AS64">
            <v>0</v>
          </cell>
          <cell r="AT64">
            <v>0</v>
          </cell>
          <cell r="AU64">
            <v>0</v>
          </cell>
          <cell r="AV64">
            <v>0</v>
          </cell>
          <cell r="AW64">
            <v>0</v>
          </cell>
          <cell r="AX64">
            <v>0</v>
          </cell>
          <cell r="AY64">
            <v>0</v>
          </cell>
          <cell r="AZ64">
            <v>34638</v>
          </cell>
          <cell r="BA64">
            <v>32989</v>
          </cell>
          <cell r="BB64">
            <v>0</v>
          </cell>
          <cell r="BC64">
            <v>0</v>
          </cell>
          <cell r="BD64">
            <v>1649</v>
          </cell>
          <cell r="BE64">
            <v>0</v>
          </cell>
          <cell r="BF64">
            <v>0</v>
          </cell>
          <cell r="BG64">
            <v>12081.349</v>
          </cell>
          <cell r="BH64">
            <v>12081.349</v>
          </cell>
          <cell r="BI64">
            <v>10432.349</v>
          </cell>
          <cell r="BJ64">
            <v>1649</v>
          </cell>
          <cell r="BK64">
            <v>0</v>
          </cell>
          <cell r="BL64">
            <v>0</v>
          </cell>
          <cell r="BM64">
            <v>12112.9</v>
          </cell>
          <cell r="BN64">
            <v>13213.3</v>
          </cell>
          <cell r="BO64">
            <v>12565.3</v>
          </cell>
          <cell r="BP64">
            <v>648</v>
          </cell>
          <cell r="BQ64">
            <v>0</v>
          </cell>
          <cell r="BR64">
            <v>34638</v>
          </cell>
          <cell r="BS64">
            <v>34638</v>
          </cell>
          <cell r="BT64">
            <v>32989</v>
          </cell>
          <cell r="BU64">
            <v>1649</v>
          </cell>
          <cell r="BV64">
            <v>0</v>
          </cell>
          <cell r="BW64">
            <v>0</v>
          </cell>
          <cell r="BX64">
            <v>24776.327999999998</v>
          </cell>
          <cell r="BY64">
            <v>24776.327999999998</v>
          </cell>
          <cell r="BZ64">
            <v>23528.328000000001</v>
          </cell>
          <cell r="CA64">
            <v>1248</v>
          </cell>
          <cell r="CB64">
            <v>0</v>
          </cell>
          <cell r="CC64">
            <v>36592</v>
          </cell>
          <cell r="CD64">
            <v>34821</v>
          </cell>
          <cell r="CE64">
            <v>0</v>
          </cell>
          <cell r="CF64">
            <v>0</v>
          </cell>
          <cell r="CG64">
            <v>1771</v>
          </cell>
          <cell r="CH64">
            <v>0</v>
          </cell>
          <cell r="CI64">
            <v>0</v>
          </cell>
          <cell r="CJ64">
            <v>38191</v>
          </cell>
          <cell r="CK64">
            <v>36520</v>
          </cell>
        </row>
        <row r="65">
          <cell r="B65" t="str">
            <v>Đường khai hoang Nà Phạ (Mốc  1158), xã Thanh Lòa, huyện Cao Lộc</v>
          </cell>
          <cell r="D65" t="str">
            <v>xã Thanh Lòa</v>
          </cell>
          <cell r="E65" t="str">
            <v>GTNT, 2km</v>
          </cell>
          <cell r="F65">
            <v>2022</v>
          </cell>
          <cell r="H65">
            <v>4500</v>
          </cell>
          <cell r="I65">
            <v>4300</v>
          </cell>
          <cell r="J65">
            <v>200</v>
          </cell>
          <cell r="N65">
            <v>4500</v>
          </cell>
          <cell r="O65">
            <v>4300</v>
          </cell>
          <cell r="P65">
            <v>0</v>
          </cell>
          <cell r="Q65">
            <v>0</v>
          </cell>
          <cell r="R65">
            <v>200</v>
          </cell>
          <cell r="S65">
            <v>0</v>
          </cell>
          <cell r="AH65">
            <v>2451</v>
          </cell>
          <cell r="AI65">
            <v>2251</v>
          </cell>
          <cell r="AL65">
            <v>200</v>
          </cell>
          <cell r="AO65">
            <v>0</v>
          </cell>
          <cell r="AP65">
            <v>0</v>
          </cell>
          <cell r="AR65">
            <v>0</v>
          </cell>
          <cell r="AZ65">
            <v>1817</v>
          </cell>
          <cell r="BA65">
            <v>1817</v>
          </cell>
          <cell r="BG65">
            <v>0</v>
          </cell>
          <cell r="BH65">
            <v>0</v>
          </cell>
          <cell r="BI65">
            <v>0</v>
          </cell>
          <cell r="BN65">
            <v>1100.4000000000001</v>
          </cell>
          <cell r="BO65">
            <v>900.40000000000009</v>
          </cell>
          <cell r="BP65">
            <v>200</v>
          </cell>
          <cell r="BR65">
            <v>1817</v>
          </cell>
          <cell r="BS65">
            <v>1817</v>
          </cell>
          <cell r="BT65">
            <v>1817</v>
          </cell>
          <cell r="BU65">
            <v>0</v>
          </cell>
          <cell r="BX65">
            <v>2451</v>
          </cell>
          <cell r="BY65">
            <v>2451</v>
          </cell>
          <cell r="BZ65">
            <v>2251</v>
          </cell>
          <cell r="CA65">
            <v>200</v>
          </cell>
          <cell r="CB65">
            <v>0</v>
          </cell>
          <cell r="CC65">
            <v>0</v>
          </cell>
          <cell r="CD65">
            <v>0</v>
          </cell>
          <cell r="CJ65">
            <v>0</v>
          </cell>
          <cell r="CK65">
            <v>0</v>
          </cell>
        </row>
        <row r="66">
          <cell r="B66" t="str">
            <v>Đường BT Ngàn Pặc - Pắc Đây (Km 14/ĐT 241), xã Công Sơn, huyện Cao Lộc</v>
          </cell>
          <cell r="D66" t="str">
            <v>xã Công Sơn</v>
          </cell>
          <cell r="E66" t="str">
            <v>GTNT, 3km</v>
          </cell>
          <cell r="F66">
            <v>2022</v>
          </cell>
          <cell r="H66">
            <v>5000</v>
          </cell>
          <cell r="I66">
            <v>4800</v>
          </cell>
          <cell r="J66">
            <v>200</v>
          </cell>
          <cell r="N66">
            <v>5000</v>
          </cell>
          <cell r="O66">
            <v>4800</v>
          </cell>
          <cell r="P66">
            <v>0</v>
          </cell>
          <cell r="Q66">
            <v>0</v>
          </cell>
          <cell r="R66">
            <v>200</v>
          </cell>
          <cell r="S66">
            <v>0</v>
          </cell>
          <cell r="AH66">
            <v>2300</v>
          </cell>
          <cell r="AI66">
            <v>2100</v>
          </cell>
          <cell r="AL66">
            <v>200</v>
          </cell>
          <cell r="AO66">
            <v>307.40900000000011</v>
          </cell>
          <cell r="AP66">
            <v>307.40900000000011</v>
          </cell>
          <cell r="AQ66">
            <v>307.40900000000011</v>
          </cell>
          <cell r="AR66">
            <v>0</v>
          </cell>
          <cell r="AZ66">
            <v>2000</v>
          </cell>
          <cell r="BA66">
            <v>2000</v>
          </cell>
          <cell r="BM66">
            <v>414</v>
          </cell>
          <cell r="BN66">
            <v>414</v>
          </cell>
          <cell r="BO66">
            <v>414</v>
          </cell>
          <cell r="BR66">
            <v>2000</v>
          </cell>
          <cell r="BS66">
            <v>2000</v>
          </cell>
          <cell r="BT66">
            <v>2000</v>
          </cell>
          <cell r="BU66">
            <v>0</v>
          </cell>
          <cell r="BX66">
            <v>1992.5909999999999</v>
          </cell>
          <cell r="BY66">
            <v>1992.5909999999999</v>
          </cell>
          <cell r="BZ66">
            <v>1792.5909999999999</v>
          </cell>
          <cell r="CA66">
            <v>200</v>
          </cell>
          <cell r="CB66">
            <v>0</v>
          </cell>
          <cell r="CC66">
            <v>400</v>
          </cell>
          <cell r="CD66">
            <v>400</v>
          </cell>
          <cell r="CJ66">
            <v>0</v>
          </cell>
          <cell r="CK66">
            <v>0</v>
          </cell>
        </row>
        <row r="67">
          <cell r="B67" t="str">
            <v>Đường Phai Đán, xã Bình Trung (Km 7+900 ĐH 29), huyện Cao Lộc</v>
          </cell>
          <cell r="D67" t="str">
            <v>xã Bình Trung</v>
          </cell>
          <cell r="E67" t="str">
            <v>GTNT 1km</v>
          </cell>
          <cell r="F67">
            <v>2022</v>
          </cell>
          <cell r="H67">
            <v>1600</v>
          </cell>
          <cell r="I67">
            <v>1600</v>
          </cell>
          <cell r="J67">
            <v>0</v>
          </cell>
          <cell r="N67">
            <v>1600</v>
          </cell>
          <cell r="O67">
            <v>1600</v>
          </cell>
          <cell r="P67">
            <v>0</v>
          </cell>
          <cell r="Q67">
            <v>0</v>
          </cell>
          <cell r="R67">
            <v>0</v>
          </cell>
          <cell r="S67">
            <v>0</v>
          </cell>
          <cell r="AH67">
            <v>700</v>
          </cell>
          <cell r="AI67">
            <v>700</v>
          </cell>
          <cell r="AO67">
            <v>0</v>
          </cell>
          <cell r="AP67">
            <v>0</v>
          </cell>
          <cell r="AQ67">
            <v>0</v>
          </cell>
          <cell r="AR67">
            <v>0</v>
          </cell>
          <cell r="AZ67">
            <v>600</v>
          </cell>
          <cell r="BA67">
            <v>600</v>
          </cell>
          <cell r="BG67">
            <v>408</v>
          </cell>
          <cell r="BH67">
            <v>408</v>
          </cell>
          <cell r="BI67">
            <v>408</v>
          </cell>
          <cell r="BM67">
            <v>210</v>
          </cell>
          <cell r="BN67">
            <v>210</v>
          </cell>
          <cell r="BO67">
            <v>210</v>
          </cell>
          <cell r="BR67">
            <v>600</v>
          </cell>
          <cell r="BS67">
            <v>600</v>
          </cell>
          <cell r="BT67">
            <v>600</v>
          </cell>
          <cell r="BU67">
            <v>0</v>
          </cell>
          <cell r="BX67">
            <v>700</v>
          </cell>
          <cell r="BY67">
            <v>700</v>
          </cell>
          <cell r="BZ67">
            <v>700</v>
          </cell>
          <cell r="CA67">
            <v>0</v>
          </cell>
          <cell r="CB67">
            <v>0</v>
          </cell>
          <cell r="CC67">
            <v>300</v>
          </cell>
          <cell r="CD67">
            <v>300</v>
          </cell>
          <cell r="CJ67">
            <v>0</v>
          </cell>
          <cell r="CK67">
            <v>0</v>
          </cell>
        </row>
        <row r="68">
          <cell r="B68" t="str">
            <v>Đường bê tông Bản Mới xã Hòa Cư, huyện Cao Lộc</v>
          </cell>
          <cell r="D68" t="str">
            <v>xã Hòa Cư</v>
          </cell>
          <cell r="E68" t="str">
            <v>GTNT, 2,5km</v>
          </cell>
          <cell r="F68">
            <v>2022</v>
          </cell>
          <cell r="H68">
            <v>4000</v>
          </cell>
          <cell r="I68">
            <v>3800</v>
          </cell>
          <cell r="J68">
            <v>200</v>
          </cell>
          <cell r="N68">
            <v>4000</v>
          </cell>
          <cell r="O68">
            <v>3800</v>
          </cell>
          <cell r="P68">
            <v>0</v>
          </cell>
          <cell r="Q68">
            <v>0</v>
          </cell>
          <cell r="R68">
            <v>200</v>
          </cell>
          <cell r="S68">
            <v>0</v>
          </cell>
          <cell r="AH68">
            <v>2000</v>
          </cell>
          <cell r="AI68">
            <v>1800</v>
          </cell>
          <cell r="AL68">
            <v>200</v>
          </cell>
          <cell r="AO68">
            <v>171</v>
          </cell>
          <cell r="AP68">
            <v>171</v>
          </cell>
          <cell r="AQ68">
            <v>171</v>
          </cell>
          <cell r="AR68">
            <v>0</v>
          </cell>
          <cell r="AZ68">
            <v>1250</v>
          </cell>
          <cell r="BA68">
            <v>1250</v>
          </cell>
          <cell r="BG68">
            <v>250</v>
          </cell>
          <cell r="BH68">
            <v>250</v>
          </cell>
          <cell r="BI68">
            <v>250</v>
          </cell>
          <cell r="BM68">
            <v>639</v>
          </cell>
          <cell r="BN68">
            <v>639</v>
          </cell>
          <cell r="BO68">
            <v>639</v>
          </cell>
          <cell r="BR68">
            <v>1250</v>
          </cell>
          <cell r="BS68">
            <v>1250</v>
          </cell>
          <cell r="BT68">
            <v>1250</v>
          </cell>
          <cell r="BU68">
            <v>0</v>
          </cell>
          <cell r="BX68">
            <v>1829</v>
          </cell>
          <cell r="BY68">
            <v>1829</v>
          </cell>
          <cell r="BZ68">
            <v>1629</v>
          </cell>
          <cell r="CA68">
            <v>200</v>
          </cell>
          <cell r="CB68">
            <v>0</v>
          </cell>
          <cell r="CC68">
            <v>750</v>
          </cell>
          <cell r="CD68">
            <v>750</v>
          </cell>
          <cell r="CJ68">
            <v>0</v>
          </cell>
          <cell r="CK68">
            <v>0</v>
          </cell>
        </row>
        <row r="69">
          <cell r="B69" t="str">
            <v>Đường Bản Dọn - Lục Luông, xã Lộc Yên, huyện Cao Lộc năm 2022</v>
          </cell>
          <cell r="D69" t="str">
            <v>xã Lộc Yên</v>
          </cell>
          <cell r="E69" t="str">
            <v>GTNT, 4km</v>
          </cell>
          <cell r="F69">
            <v>2022</v>
          </cell>
          <cell r="H69">
            <v>6000</v>
          </cell>
          <cell r="I69">
            <v>5752</v>
          </cell>
          <cell r="J69">
            <v>248</v>
          </cell>
          <cell r="N69">
            <v>6000</v>
          </cell>
          <cell r="O69">
            <v>5752</v>
          </cell>
          <cell r="P69">
            <v>0</v>
          </cell>
          <cell r="Q69">
            <v>0</v>
          </cell>
          <cell r="R69">
            <v>248</v>
          </cell>
          <cell r="S69">
            <v>0</v>
          </cell>
          <cell r="AH69">
            <v>3248</v>
          </cell>
          <cell r="AI69">
            <v>3000</v>
          </cell>
          <cell r="AL69">
            <v>248</v>
          </cell>
          <cell r="AO69">
            <v>0</v>
          </cell>
          <cell r="AP69">
            <v>0</v>
          </cell>
          <cell r="AQ69">
            <v>0</v>
          </cell>
          <cell r="AR69">
            <v>0</v>
          </cell>
          <cell r="AZ69">
            <v>2200</v>
          </cell>
          <cell r="BA69">
            <v>2200</v>
          </cell>
          <cell r="BG69">
            <v>0</v>
          </cell>
          <cell r="BH69">
            <v>0</v>
          </cell>
          <cell r="BI69">
            <v>0</v>
          </cell>
          <cell r="BJ69">
            <v>0</v>
          </cell>
          <cell r="BM69">
            <v>1448</v>
          </cell>
          <cell r="BN69">
            <v>1448</v>
          </cell>
          <cell r="BO69">
            <v>1200</v>
          </cell>
          <cell r="BP69">
            <v>248</v>
          </cell>
          <cell r="BR69">
            <v>2200</v>
          </cell>
          <cell r="BS69">
            <v>2200</v>
          </cell>
          <cell r="BT69">
            <v>2200</v>
          </cell>
          <cell r="BU69">
            <v>0</v>
          </cell>
          <cell r="BX69">
            <v>3248</v>
          </cell>
          <cell r="BY69">
            <v>3248</v>
          </cell>
          <cell r="BZ69">
            <v>3000</v>
          </cell>
          <cell r="CA69">
            <v>248</v>
          </cell>
          <cell r="CB69">
            <v>0</v>
          </cell>
          <cell r="CC69">
            <v>552</v>
          </cell>
          <cell r="CD69">
            <v>552</v>
          </cell>
          <cell r="CJ69">
            <v>0</v>
          </cell>
          <cell r="CK69">
            <v>0</v>
          </cell>
        </row>
        <row r="70">
          <cell r="B70" t="str">
            <v>Đường Bản Đông, xã Hòa Cư, huyện Cao Lộc</v>
          </cell>
          <cell r="D70" t="str">
            <v>xã Hòa Cư</v>
          </cell>
          <cell r="E70" t="str">
            <v>GTNT, 1,2km</v>
          </cell>
          <cell r="F70">
            <v>2022</v>
          </cell>
          <cell r="H70">
            <v>2000</v>
          </cell>
          <cell r="I70">
            <v>2000</v>
          </cell>
          <cell r="J70">
            <v>0</v>
          </cell>
          <cell r="N70">
            <v>2000</v>
          </cell>
          <cell r="O70">
            <v>2000</v>
          </cell>
          <cell r="P70">
            <v>0</v>
          </cell>
          <cell r="Q70">
            <v>0</v>
          </cell>
          <cell r="R70">
            <v>0</v>
          </cell>
          <cell r="S70">
            <v>0</v>
          </cell>
          <cell r="AH70">
            <v>1000</v>
          </cell>
          <cell r="AI70">
            <v>1000</v>
          </cell>
          <cell r="AO70">
            <v>100</v>
          </cell>
          <cell r="AP70">
            <v>100</v>
          </cell>
          <cell r="AQ70">
            <v>100</v>
          </cell>
          <cell r="AR70">
            <v>0</v>
          </cell>
          <cell r="AZ70">
            <v>1000</v>
          </cell>
          <cell r="BA70">
            <v>1000</v>
          </cell>
          <cell r="BG70">
            <v>0</v>
          </cell>
          <cell r="BH70">
            <v>0</v>
          </cell>
          <cell r="BI70">
            <v>0</v>
          </cell>
          <cell r="BM70">
            <v>900</v>
          </cell>
          <cell r="BN70">
            <v>900</v>
          </cell>
          <cell r="BO70">
            <v>900</v>
          </cell>
          <cell r="BR70">
            <v>1000</v>
          </cell>
          <cell r="BS70">
            <v>1000</v>
          </cell>
          <cell r="BT70">
            <v>1000</v>
          </cell>
          <cell r="BU70">
            <v>0</v>
          </cell>
          <cell r="BX70">
            <v>900</v>
          </cell>
          <cell r="BY70">
            <v>900</v>
          </cell>
          <cell r="BZ70">
            <v>900</v>
          </cell>
          <cell r="CA70">
            <v>0</v>
          </cell>
          <cell r="CB70">
            <v>0</v>
          </cell>
          <cell r="CC70">
            <v>0</v>
          </cell>
          <cell r="CD70">
            <v>0</v>
          </cell>
          <cell r="CJ70">
            <v>0</v>
          </cell>
          <cell r="CK70">
            <v>0</v>
          </cell>
        </row>
        <row r="71">
          <cell r="B71" t="str">
            <v>Đường Co Loi - Khuổi Phiêng - Khuổi Đeng xã Mẫu Sơn (Km3+00 ĐH 22) , huyện Cao Lộc (giai đoạn I)</v>
          </cell>
          <cell r="D71" t="str">
            <v>xã Mẫu Sơn</v>
          </cell>
          <cell r="E71" t="str">
            <v>GTNT 3km</v>
          </cell>
          <cell r="F71">
            <v>2022</v>
          </cell>
          <cell r="H71">
            <v>4500</v>
          </cell>
          <cell r="I71">
            <v>4300</v>
          </cell>
          <cell r="J71">
            <v>200</v>
          </cell>
          <cell r="N71">
            <v>4500</v>
          </cell>
          <cell r="O71">
            <v>4300</v>
          </cell>
          <cell r="P71">
            <v>0</v>
          </cell>
          <cell r="Q71">
            <v>0</v>
          </cell>
          <cell r="R71">
            <v>200</v>
          </cell>
          <cell r="S71">
            <v>0</v>
          </cell>
          <cell r="AH71">
            <v>2500</v>
          </cell>
          <cell r="AI71">
            <v>2300</v>
          </cell>
          <cell r="AL71">
            <v>200</v>
          </cell>
          <cell r="AO71">
            <v>150</v>
          </cell>
          <cell r="AP71">
            <v>150</v>
          </cell>
          <cell r="AQ71">
            <v>150</v>
          </cell>
          <cell r="AR71">
            <v>0</v>
          </cell>
          <cell r="AZ71">
            <v>1200</v>
          </cell>
          <cell r="BA71">
            <v>1200</v>
          </cell>
          <cell r="BG71">
            <v>0</v>
          </cell>
          <cell r="BH71">
            <v>0</v>
          </cell>
          <cell r="BI71">
            <v>0</v>
          </cell>
          <cell r="BM71">
            <v>1290</v>
          </cell>
          <cell r="BN71">
            <v>1290</v>
          </cell>
          <cell r="BO71">
            <v>1290</v>
          </cell>
          <cell r="BR71">
            <v>1200</v>
          </cell>
          <cell r="BS71">
            <v>1200</v>
          </cell>
          <cell r="BT71">
            <v>1200</v>
          </cell>
          <cell r="BU71">
            <v>0</v>
          </cell>
          <cell r="BX71">
            <v>2350</v>
          </cell>
          <cell r="BY71">
            <v>2350</v>
          </cell>
          <cell r="BZ71">
            <v>2150</v>
          </cell>
          <cell r="CA71">
            <v>200</v>
          </cell>
          <cell r="CB71">
            <v>0</v>
          </cell>
          <cell r="CC71">
            <v>500</v>
          </cell>
          <cell r="CD71">
            <v>500</v>
          </cell>
          <cell r="CJ71">
            <v>0</v>
          </cell>
          <cell r="CK71">
            <v>0</v>
          </cell>
        </row>
        <row r="72">
          <cell r="B72" t="str">
            <v xml:space="preserve"> Đường bê tông Nà Bó- Sông Danh, huyện Cao Lộc</v>
          </cell>
          <cell r="D72" t="str">
            <v>xã Cao Lâu</v>
          </cell>
          <cell r="E72" t="str">
            <v>GTNT 2,5km</v>
          </cell>
          <cell r="F72">
            <v>2022</v>
          </cell>
          <cell r="H72">
            <v>3800</v>
          </cell>
          <cell r="I72">
            <v>3800</v>
          </cell>
          <cell r="J72">
            <v>0</v>
          </cell>
          <cell r="N72">
            <v>3800</v>
          </cell>
          <cell r="O72">
            <v>3800</v>
          </cell>
          <cell r="P72">
            <v>0</v>
          </cell>
          <cell r="Q72">
            <v>0</v>
          </cell>
          <cell r="R72">
            <v>0</v>
          </cell>
          <cell r="S72">
            <v>0</v>
          </cell>
          <cell r="AH72">
            <v>2000</v>
          </cell>
          <cell r="AI72">
            <v>2000</v>
          </cell>
          <cell r="AO72">
            <v>205.06300000000013</v>
          </cell>
          <cell r="AP72">
            <v>205.06300000000013</v>
          </cell>
          <cell r="AQ72">
            <v>205.06300000000013</v>
          </cell>
          <cell r="AR72">
            <v>0</v>
          </cell>
          <cell r="AZ72">
            <v>1100</v>
          </cell>
          <cell r="BA72">
            <v>1100</v>
          </cell>
          <cell r="BG72">
            <v>0</v>
          </cell>
          <cell r="BH72">
            <v>0</v>
          </cell>
          <cell r="BI72">
            <v>0</v>
          </cell>
          <cell r="BM72">
            <v>1436</v>
          </cell>
          <cell r="BN72">
            <v>1436</v>
          </cell>
          <cell r="BO72">
            <v>1436</v>
          </cell>
          <cell r="BR72">
            <v>1100</v>
          </cell>
          <cell r="BS72">
            <v>1100</v>
          </cell>
          <cell r="BT72">
            <v>1100</v>
          </cell>
          <cell r="BU72">
            <v>0</v>
          </cell>
          <cell r="BX72">
            <v>1794.9369999999999</v>
          </cell>
          <cell r="BY72">
            <v>1794.9369999999999</v>
          </cell>
          <cell r="BZ72">
            <v>1794.9369999999999</v>
          </cell>
          <cell r="CA72">
            <v>0</v>
          </cell>
          <cell r="CB72">
            <v>0</v>
          </cell>
          <cell r="CC72">
            <v>400</v>
          </cell>
          <cell r="CD72">
            <v>400</v>
          </cell>
          <cell r="CJ72">
            <v>0</v>
          </cell>
          <cell r="CK72">
            <v>0</v>
          </cell>
        </row>
        <row r="73">
          <cell r="B73" t="str">
            <v>Bê tông  nội đồng DH23- Nà pheo,  thôn Pò Phấy, xã Cao Lâu, huyện Cao Lộc</v>
          </cell>
          <cell r="D73" t="str">
            <v>xã Cao Lâu</v>
          </cell>
          <cell r="E73" t="str">
            <v>GTNT 1km</v>
          </cell>
          <cell r="F73">
            <v>2022</v>
          </cell>
          <cell r="H73">
            <v>1600</v>
          </cell>
          <cell r="I73">
            <v>1600</v>
          </cell>
          <cell r="J73">
            <v>0</v>
          </cell>
          <cell r="N73">
            <v>1600</v>
          </cell>
          <cell r="O73">
            <v>1600</v>
          </cell>
          <cell r="P73">
            <v>0</v>
          </cell>
          <cell r="Q73">
            <v>0</v>
          </cell>
          <cell r="R73">
            <v>0</v>
          </cell>
          <cell r="S73">
            <v>0</v>
          </cell>
          <cell r="AH73">
            <v>1000</v>
          </cell>
          <cell r="AI73">
            <v>1000</v>
          </cell>
          <cell r="AO73">
            <v>60</v>
          </cell>
          <cell r="AP73">
            <v>60</v>
          </cell>
          <cell r="AQ73">
            <v>60</v>
          </cell>
          <cell r="AR73">
            <v>0</v>
          </cell>
          <cell r="AZ73">
            <v>600</v>
          </cell>
          <cell r="BA73">
            <v>600</v>
          </cell>
          <cell r="BG73">
            <v>418</v>
          </cell>
          <cell r="BH73">
            <v>418</v>
          </cell>
          <cell r="BI73">
            <v>418</v>
          </cell>
          <cell r="BM73">
            <v>470</v>
          </cell>
          <cell r="BN73">
            <v>470</v>
          </cell>
          <cell r="BO73">
            <v>470</v>
          </cell>
          <cell r="BR73">
            <v>600</v>
          </cell>
          <cell r="BS73">
            <v>600</v>
          </cell>
          <cell r="BT73">
            <v>600</v>
          </cell>
          <cell r="BU73">
            <v>0</v>
          </cell>
          <cell r="BX73">
            <v>940</v>
          </cell>
          <cell r="BY73">
            <v>940</v>
          </cell>
          <cell r="BZ73">
            <v>940</v>
          </cell>
          <cell r="CA73">
            <v>0</v>
          </cell>
          <cell r="CB73">
            <v>0</v>
          </cell>
          <cell r="CC73">
            <v>0</v>
          </cell>
          <cell r="CD73">
            <v>0</v>
          </cell>
          <cell r="CJ73">
            <v>0</v>
          </cell>
          <cell r="CK73">
            <v>0</v>
          </cell>
        </row>
        <row r="74">
          <cell r="B74" t="str">
            <v>Đường bê tông trục thôn từ đường Co Loi - Thán Dìu đến xóm Khau Vàng, xã Mẫu Sơn, huyện Cao Lộc</v>
          </cell>
          <cell r="D74" t="str">
            <v>xã Mẫu Sơn</v>
          </cell>
          <cell r="E74" t="str">
            <v>GTNT 1km</v>
          </cell>
          <cell r="F74">
            <v>2022</v>
          </cell>
          <cell r="H74">
            <v>1500</v>
          </cell>
          <cell r="I74">
            <v>1500</v>
          </cell>
          <cell r="J74">
            <v>0</v>
          </cell>
          <cell r="N74">
            <v>1500</v>
          </cell>
          <cell r="O74">
            <v>1500</v>
          </cell>
          <cell r="P74">
            <v>0</v>
          </cell>
          <cell r="Q74">
            <v>0</v>
          </cell>
          <cell r="R74">
            <v>0</v>
          </cell>
          <cell r="S74">
            <v>0</v>
          </cell>
          <cell r="AH74">
            <v>1000</v>
          </cell>
          <cell r="AI74">
            <v>1000</v>
          </cell>
          <cell r="AO74">
            <v>80.16</v>
          </cell>
          <cell r="AP74">
            <v>80.16</v>
          </cell>
          <cell r="AQ74">
            <v>80.16</v>
          </cell>
          <cell r="AR74">
            <v>0</v>
          </cell>
          <cell r="AZ74">
            <v>500</v>
          </cell>
          <cell r="BA74">
            <v>500</v>
          </cell>
          <cell r="BG74">
            <v>0</v>
          </cell>
          <cell r="BH74">
            <v>0</v>
          </cell>
          <cell r="BI74">
            <v>0</v>
          </cell>
          <cell r="BM74">
            <v>736</v>
          </cell>
          <cell r="BN74">
            <v>736</v>
          </cell>
          <cell r="BO74">
            <v>736</v>
          </cell>
          <cell r="BR74">
            <v>500</v>
          </cell>
          <cell r="BS74">
            <v>500</v>
          </cell>
          <cell r="BT74">
            <v>500</v>
          </cell>
          <cell r="BU74">
            <v>0</v>
          </cell>
          <cell r="BX74">
            <v>919.84</v>
          </cell>
          <cell r="BY74">
            <v>919.84</v>
          </cell>
          <cell r="BZ74">
            <v>919.84</v>
          </cell>
          <cell r="CA74">
            <v>0</v>
          </cell>
          <cell r="CB74">
            <v>0</v>
          </cell>
          <cell r="CC74">
            <v>0</v>
          </cell>
          <cell r="CD74">
            <v>0</v>
          </cell>
          <cell r="CJ74">
            <v>0</v>
          </cell>
          <cell r="CK74">
            <v>0</v>
          </cell>
        </row>
        <row r="75">
          <cell r="B75" t="str">
            <v>Đường Còn Chủ - Lộc Hồ - Nà Hốc, xã Phú Xá, huyện Cao Lộc</v>
          </cell>
          <cell r="D75" t="str">
            <v>xã Phú Xá</v>
          </cell>
          <cell r="E75" t="str">
            <v>GTNT, 2,5km</v>
          </cell>
          <cell r="F75">
            <v>2022</v>
          </cell>
          <cell r="H75">
            <v>3800</v>
          </cell>
          <cell r="I75">
            <v>3600</v>
          </cell>
          <cell r="J75">
            <v>200</v>
          </cell>
          <cell r="N75">
            <v>3800</v>
          </cell>
          <cell r="O75">
            <v>3600</v>
          </cell>
          <cell r="P75">
            <v>0</v>
          </cell>
          <cell r="Q75">
            <v>0</v>
          </cell>
          <cell r="R75">
            <v>200</v>
          </cell>
          <cell r="S75">
            <v>0</v>
          </cell>
          <cell r="AH75">
            <v>2000</v>
          </cell>
          <cell r="AI75">
            <v>1800</v>
          </cell>
          <cell r="AL75">
            <v>200</v>
          </cell>
          <cell r="AO75">
            <v>0</v>
          </cell>
          <cell r="AP75">
            <v>0</v>
          </cell>
          <cell r="AQ75">
            <v>0</v>
          </cell>
          <cell r="AR75">
            <v>0</v>
          </cell>
          <cell r="AZ75">
            <v>1000</v>
          </cell>
          <cell r="BA75">
            <v>1000</v>
          </cell>
          <cell r="BG75">
            <v>0</v>
          </cell>
          <cell r="BH75">
            <v>0</v>
          </cell>
          <cell r="BI75">
            <v>0</v>
          </cell>
          <cell r="BM75">
            <v>920</v>
          </cell>
          <cell r="BN75">
            <v>920</v>
          </cell>
          <cell r="BO75">
            <v>720</v>
          </cell>
          <cell r="BP75">
            <v>200</v>
          </cell>
          <cell r="BR75">
            <v>1000</v>
          </cell>
          <cell r="BS75">
            <v>1000</v>
          </cell>
          <cell r="BT75">
            <v>1000</v>
          </cell>
          <cell r="BU75">
            <v>0</v>
          </cell>
          <cell r="BX75">
            <v>2000</v>
          </cell>
          <cell r="BY75">
            <v>2000</v>
          </cell>
          <cell r="BZ75">
            <v>1800</v>
          </cell>
          <cell r="CA75">
            <v>200</v>
          </cell>
          <cell r="CB75">
            <v>0</v>
          </cell>
          <cell r="CC75">
            <v>200</v>
          </cell>
          <cell r="CD75">
            <v>200</v>
          </cell>
          <cell r="CJ75">
            <v>0</v>
          </cell>
          <cell r="CK75">
            <v>0</v>
          </cell>
        </row>
        <row r="76">
          <cell r="B76" t="str">
            <v>Đường Bản Giếng, xã Lộc Yên, huyện Cao Lộc</v>
          </cell>
          <cell r="D76" t="str">
            <v>xã Lộc Yên</v>
          </cell>
          <cell r="E76" t="str">
            <v>GTNT 1,5KM</v>
          </cell>
          <cell r="F76">
            <v>2022</v>
          </cell>
          <cell r="H76">
            <v>2500</v>
          </cell>
          <cell r="I76">
            <v>2500</v>
          </cell>
          <cell r="J76">
            <v>0</v>
          </cell>
          <cell r="N76">
            <v>2500</v>
          </cell>
          <cell r="O76">
            <v>2500</v>
          </cell>
          <cell r="P76">
            <v>0</v>
          </cell>
          <cell r="Q76">
            <v>0</v>
          </cell>
          <cell r="R76">
            <v>0</v>
          </cell>
          <cell r="S76">
            <v>0</v>
          </cell>
          <cell r="AH76">
            <v>1000</v>
          </cell>
          <cell r="AI76">
            <v>1000</v>
          </cell>
          <cell r="AO76">
            <v>0</v>
          </cell>
          <cell r="AP76">
            <v>0</v>
          </cell>
          <cell r="AQ76">
            <v>0</v>
          </cell>
          <cell r="AR76">
            <v>0</v>
          </cell>
          <cell r="AZ76">
            <v>1000</v>
          </cell>
          <cell r="BA76">
            <v>1000</v>
          </cell>
          <cell r="BG76">
            <v>765</v>
          </cell>
          <cell r="BH76">
            <v>765</v>
          </cell>
          <cell r="BI76">
            <v>765</v>
          </cell>
          <cell r="BM76">
            <v>500</v>
          </cell>
          <cell r="BN76">
            <v>500</v>
          </cell>
          <cell r="BO76">
            <v>500</v>
          </cell>
          <cell r="BR76">
            <v>1000</v>
          </cell>
          <cell r="BS76">
            <v>1000</v>
          </cell>
          <cell r="BT76">
            <v>1000</v>
          </cell>
          <cell r="BU76">
            <v>0</v>
          </cell>
          <cell r="BX76">
            <v>1000</v>
          </cell>
          <cell r="BY76">
            <v>1000</v>
          </cell>
          <cell r="BZ76">
            <v>1000</v>
          </cell>
          <cell r="CA76">
            <v>0</v>
          </cell>
          <cell r="CB76">
            <v>0</v>
          </cell>
          <cell r="CC76">
            <v>500</v>
          </cell>
          <cell r="CD76">
            <v>500</v>
          </cell>
          <cell r="CJ76">
            <v>0</v>
          </cell>
          <cell r="CK76">
            <v>0</v>
          </cell>
        </row>
        <row r="77">
          <cell r="B77" t="str">
            <v xml:space="preserve">Đường Còn Trang, xã Phú Xá, huyện Cao Lộc </v>
          </cell>
          <cell r="D77" t="str">
            <v>Xã Phú Xá</v>
          </cell>
          <cell r="E77" t="str">
            <v>GTNT, 1,5km</v>
          </cell>
          <cell r="F77">
            <v>2022</v>
          </cell>
          <cell r="H77">
            <v>1800</v>
          </cell>
          <cell r="I77">
            <v>1800</v>
          </cell>
          <cell r="J77">
            <v>0</v>
          </cell>
          <cell r="N77">
            <v>1800</v>
          </cell>
          <cell r="O77">
            <v>1800</v>
          </cell>
          <cell r="P77">
            <v>0</v>
          </cell>
          <cell r="Q77">
            <v>0</v>
          </cell>
          <cell r="R77">
            <v>0</v>
          </cell>
          <cell r="S77">
            <v>0</v>
          </cell>
          <cell r="AH77">
            <v>1000</v>
          </cell>
          <cell r="AI77">
            <v>1000</v>
          </cell>
          <cell r="AO77">
            <v>75</v>
          </cell>
          <cell r="AP77">
            <v>75</v>
          </cell>
          <cell r="AQ77">
            <v>75</v>
          </cell>
          <cell r="AR77">
            <v>0</v>
          </cell>
          <cell r="AZ77">
            <v>800</v>
          </cell>
          <cell r="BA77">
            <v>800</v>
          </cell>
          <cell r="BG77">
            <v>0</v>
          </cell>
          <cell r="BH77">
            <v>0</v>
          </cell>
          <cell r="BI77">
            <v>0</v>
          </cell>
          <cell r="BM77">
            <v>740</v>
          </cell>
          <cell r="BN77">
            <v>740</v>
          </cell>
          <cell r="BO77">
            <v>740</v>
          </cell>
          <cell r="BR77">
            <v>800</v>
          </cell>
          <cell r="BS77">
            <v>800</v>
          </cell>
          <cell r="BT77">
            <v>800</v>
          </cell>
          <cell r="BU77">
            <v>0</v>
          </cell>
          <cell r="BX77">
            <v>925</v>
          </cell>
          <cell r="BY77">
            <v>925</v>
          </cell>
          <cell r="BZ77">
            <v>925</v>
          </cell>
          <cell r="CA77">
            <v>0</v>
          </cell>
          <cell r="CB77">
            <v>0</v>
          </cell>
          <cell r="CC77">
            <v>0</v>
          </cell>
          <cell r="CD77">
            <v>0</v>
          </cell>
          <cell r="CJ77">
            <v>0</v>
          </cell>
          <cell r="CK77">
            <v>0</v>
          </cell>
        </row>
        <row r="78">
          <cell r="B78" t="str">
            <v>Đường Kéo Cặp - Pàn Cù, xã Hòa Cư, huyện Cao Lộc năm 2021</v>
          </cell>
          <cell r="D78" t="str">
            <v>xã Hòa Cư</v>
          </cell>
          <cell r="E78" t="str">
            <v>GTNT, 3km</v>
          </cell>
          <cell r="F78" t="str">
            <v>2021-2022</v>
          </cell>
          <cell r="H78">
            <v>4600</v>
          </cell>
          <cell r="I78">
            <v>4500</v>
          </cell>
          <cell r="J78">
            <v>100</v>
          </cell>
          <cell r="N78">
            <v>4600</v>
          </cell>
          <cell r="O78">
            <v>4500</v>
          </cell>
          <cell r="P78">
            <v>0</v>
          </cell>
          <cell r="Q78">
            <v>0</v>
          </cell>
          <cell r="R78">
            <v>100</v>
          </cell>
          <cell r="AH78">
            <v>1500</v>
          </cell>
          <cell r="AI78">
            <v>1500</v>
          </cell>
          <cell r="AO78">
            <v>161.13100000000009</v>
          </cell>
          <cell r="AP78">
            <v>161.13100000000009</v>
          </cell>
          <cell r="AQ78">
            <v>161.13100000000009</v>
          </cell>
          <cell r="AR78">
            <v>0</v>
          </cell>
          <cell r="AZ78">
            <v>1922</v>
          </cell>
          <cell r="BA78">
            <v>1922</v>
          </cell>
          <cell r="BG78">
            <v>384.40000000000003</v>
          </cell>
          <cell r="BH78">
            <v>384.40000000000003</v>
          </cell>
          <cell r="BI78">
            <v>384.40000000000003</v>
          </cell>
          <cell r="BM78">
            <v>1339</v>
          </cell>
          <cell r="BN78">
            <v>1339</v>
          </cell>
          <cell r="BO78">
            <v>1339</v>
          </cell>
          <cell r="BR78">
            <v>1922</v>
          </cell>
          <cell r="BS78">
            <v>1922</v>
          </cell>
          <cell r="BT78">
            <v>1922</v>
          </cell>
          <cell r="BU78">
            <v>0</v>
          </cell>
          <cell r="BX78">
            <v>1338.8689999999999</v>
          </cell>
          <cell r="BY78">
            <v>1338.8689999999999</v>
          </cell>
          <cell r="BZ78">
            <v>1338.8689999999999</v>
          </cell>
          <cell r="CA78">
            <v>0</v>
          </cell>
          <cell r="CB78">
            <v>0</v>
          </cell>
          <cell r="CC78">
            <v>1078</v>
          </cell>
          <cell r="CD78">
            <v>1078</v>
          </cell>
          <cell r="CJ78">
            <v>0</v>
          </cell>
        </row>
        <row r="79">
          <cell r="B79" t="str">
            <v>Cải tạo, sửa chữa chợ Ba Sơn, xã Cao Lâu, huyện Cao Lộc</v>
          </cell>
          <cell r="D79" t="str">
            <v>xã Cao Lâu</v>
          </cell>
          <cell r="E79" t="str">
            <v>Hạ tầng Chợ</v>
          </cell>
          <cell r="F79">
            <v>2022</v>
          </cell>
          <cell r="H79">
            <v>3000</v>
          </cell>
          <cell r="I79">
            <v>3000</v>
          </cell>
          <cell r="J79">
            <v>0</v>
          </cell>
          <cell r="N79">
            <v>3000</v>
          </cell>
          <cell r="O79">
            <v>3000</v>
          </cell>
          <cell r="P79">
            <v>0</v>
          </cell>
          <cell r="Q79">
            <v>0</v>
          </cell>
          <cell r="R79">
            <v>0</v>
          </cell>
          <cell r="S79">
            <v>0</v>
          </cell>
          <cell r="AH79">
            <v>1500</v>
          </cell>
          <cell r="AI79">
            <v>1500</v>
          </cell>
          <cell r="AO79">
            <v>0</v>
          </cell>
          <cell r="AP79">
            <v>0</v>
          </cell>
          <cell r="AQ79">
            <v>0</v>
          </cell>
          <cell r="AR79">
            <v>0</v>
          </cell>
          <cell r="AZ79">
            <v>1000</v>
          </cell>
          <cell r="BA79">
            <v>1000</v>
          </cell>
          <cell r="BG79">
            <v>662.54899999999998</v>
          </cell>
          <cell r="BH79">
            <v>662.54899999999998</v>
          </cell>
          <cell r="BI79">
            <v>662.54899999999998</v>
          </cell>
          <cell r="BM79">
            <v>450</v>
          </cell>
          <cell r="BN79">
            <v>450</v>
          </cell>
          <cell r="BO79">
            <v>450</v>
          </cell>
          <cell r="BR79">
            <v>1000</v>
          </cell>
          <cell r="BS79">
            <v>1000</v>
          </cell>
          <cell r="BT79">
            <v>1000</v>
          </cell>
          <cell r="BU79">
            <v>0</v>
          </cell>
          <cell r="BX79">
            <v>1500</v>
          </cell>
          <cell r="BY79">
            <v>1500</v>
          </cell>
          <cell r="BZ79">
            <v>1500</v>
          </cell>
          <cell r="CA79">
            <v>0</v>
          </cell>
          <cell r="CB79">
            <v>0</v>
          </cell>
          <cell r="CC79">
            <v>300</v>
          </cell>
          <cell r="CD79">
            <v>300</v>
          </cell>
          <cell r="CJ79">
            <v>0</v>
          </cell>
          <cell r="CK79">
            <v>0</v>
          </cell>
        </row>
        <row r="80">
          <cell r="B80" t="str">
            <v>Cải tạo Trạm y tế xã Bình Trung, huyện Cao Lộc</v>
          </cell>
          <cell r="D80" t="str">
            <v>xã Bình Trung</v>
          </cell>
          <cell r="E80" t="str">
            <v>Dân dụng cấp III</v>
          </cell>
          <cell r="F80">
            <v>2022</v>
          </cell>
          <cell r="H80">
            <v>2000</v>
          </cell>
          <cell r="I80">
            <v>2000</v>
          </cell>
          <cell r="J80">
            <v>0</v>
          </cell>
          <cell r="N80">
            <v>2000</v>
          </cell>
          <cell r="O80">
            <v>2000</v>
          </cell>
          <cell r="P80">
            <v>0</v>
          </cell>
          <cell r="Q80">
            <v>0</v>
          </cell>
          <cell r="R80">
            <v>0</v>
          </cell>
          <cell r="S80">
            <v>0</v>
          </cell>
          <cell r="AH80">
            <v>1000</v>
          </cell>
          <cell r="AI80">
            <v>1000</v>
          </cell>
          <cell r="AO80">
            <v>112.90900000000001</v>
          </cell>
          <cell r="AP80">
            <v>112.90900000000001</v>
          </cell>
          <cell r="AQ80">
            <v>112.90900000000001</v>
          </cell>
          <cell r="AR80">
            <v>0</v>
          </cell>
          <cell r="AZ80">
            <v>800</v>
          </cell>
          <cell r="BA80">
            <v>800</v>
          </cell>
          <cell r="BG80">
            <v>160</v>
          </cell>
          <cell r="BH80">
            <v>160</v>
          </cell>
          <cell r="BI80">
            <v>160</v>
          </cell>
          <cell r="BM80">
            <v>620.9</v>
          </cell>
          <cell r="BN80">
            <v>620.9</v>
          </cell>
          <cell r="BO80">
            <v>620.9</v>
          </cell>
          <cell r="BR80">
            <v>800</v>
          </cell>
          <cell r="BS80">
            <v>800</v>
          </cell>
          <cell r="BT80">
            <v>800</v>
          </cell>
          <cell r="BU80">
            <v>0</v>
          </cell>
          <cell r="BX80">
            <v>887.09100000000001</v>
          </cell>
          <cell r="BY80">
            <v>887.09100000000001</v>
          </cell>
          <cell r="BZ80">
            <v>887.09100000000001</v>
          </cell>
          <cell r="CA80">
            <v>0</v>
          </cell>
          <cell r="CB80">
            <v>0</v>
          </cell>
          <cell r="CC80">
            <v>200</v>
          </cell>
          <cell r="CD80">
            <v>200</v>
          </cell>
          <cell r="CJ80">
            <v>0</v>
          </cell>
          <cell r="CK80">
            <v>0</v>
          </cell>
        </row>
        <row r="81">
          <cell r="B81" t="str">
            <v xml:space="preserve">Đường Kéo Cặp - Pàn Cù, xã Hòa Cư, huyện Cao Lộc </v>
          </cell>
          <cell r="D81" t="str">
            <v>xã Hòa Cư</v>
          </cell>
          <cell r="E81" t="str">
            <v>GTNT, 4,7km</v>
          </cell>
          <cell r="F81">
            <v>2023</v>
          </cell>
          <cell r="H81">
            <v>7000</v>
          </cell>
          <cell r="I81">
            <v>6150</v>
          </cell>
          <cell r="J81">
            <v>850</v>
          </cell>
          <cell r="N81">
            <v>7000</v>
          </cell>
          <cell r="O81">
            <v>6150</v>
          </cell>
          <cell r="P81">
            <v>0</v>
          </cell>
          <cell r="Q81">
            <v>0</v>
          </cell>
          <cell r="R81">
            <v>850</v>
          </cell>
          <cell r="S81">
            <v>0</v>
          </cell>
          <cell r="AH81">
            <v>0</v>
          </cell>
          <cell r="AZ81">
            <v>2200</v>
          </cell>
          <cell r="BA81">
            <v>2000</v>
          </cell>
          <cell r="BD81">
            <v>200</v>
          </cell>
          <cell r="BG81">
            <v>1000</v>
          </cell>
          <cell r="BH81">
            <v>1000</v>
          </cell>
          <cell r="BI81">
            <v>800</v>
          </cell>
          <cell r="BJ81">
            <v>200</v>
          </cell>
          <cell r="BR81">
            <v>2200</v>
          </cell>
          <cell r="BS81">
            <v>2200</v>
          </cell>
          <cell r="BT81">
            <v>2000</v>
          </cell>
          <cell r="BU81">
            <v>200</v>
          </cell>
          <cell r="BX81">
            <v>0</v>
          </cell>
          <cell r="BY81">
            <v>0</v>
          </cell>
          <cell r="BZ81">
            <v>0</v>
          </cell>
          <cell r="CA81">
            <v>0</v>
          </cell>
          <cell r="CB81">
            <v>0</v>
          </cell>
          <cell r="CC81">
            <v>2650</v>
          </cell>
          <cell r="CD81">
            <v>2150</v>
          </cell>
          <cell r="CG81">
            <v>500</v>
          </cell>
          <cell r="CJ81">
            <v>2150</v>
          </cell>
          <cell r="CK81">
            <v>2000</v>
          </cell>
        </row>
        <row r="82">
          <cell r="B82" t="str">
            <v>Đường Bản Dọn - Lục Ngoãng, xã Lộc Yên, huyện Cao Lộc năm 2023</v>
          </cell>
          <cell r="D82" t="str">
            <v>xã Lộc Yên</v>
          </cell>
          <cell r="E82" t="str">
            <v>GTNT, 1km</v>
          </cell>
          <cell r="F82">
            <v>2023</v>
          </cell>
          <cell r="H82">
            <v>2200</v>
          </cell>
          <cell r="I82">
            <v>2000</v>
          </cell>
          <cell r="J82">
            <v>200</v>
          </cell>
          <cell r="N82">
            <v>2200</v>
          </cell>
          <cell r="O82">
            <v>2000</v>
          </cell>
          <cell r="P82">
            <v>0</v>
          </cell>
          <cell r="Q82">
            <v>0</v>
          </cell>
          <cell r="R82">
            <v>200</v>
          </cell>
          <cell r="S82">
            <v>0</v>
          </cell>
          <cell r="AH82">
            <v>0</v>
          </cell>
          <cell r="AZ82">
            <v>1000</v>
          </cell>
          <cell r="BA82">
            <v>800</v>
          </cell>
          <cell r="BD82">
            <v>200</v>
          </cell>
          <cell r="BG82">
            <v>911.4</v>
          </cell>
          <cell r="BH82">
            <v>911.4</v>
          </cell>
          <cell r="BI82">
            <v>711.4</v>
          </cell>
          <cell r="BJ82">
            <v>200</v>
          </cell>
          <cell r="BR82">
            <v>1000</v>
          </cell>
          <cell r="BS82">
            <v>1000</v>
          </cell>
          <cell r="BT82">
            <v>800</v>
          </cell>
          <cell r="BU82">
            <v>200</v>
          </cell>
          <cell r="BX82">
            <v>0</v>
          </cell>
          <cell r="BY82">
            <v>0</v>
          </cell>
          <cell r="BZ82">
            <v>0</v>
          </cell>
          <cell r="CA82">
            <v>0</v>
          </cell>
          <cell r="CB82">
            <v>0</v>
          </cell>
          <cell r="CC82">
            <v>1200</v>
          </cell>
          <cell r="CD82">
            <v>1200</v>
          </cell>
          <cell r="CJ82">
            <v>0</v>
          </cell>
          <cell r="CK82">
            <v>0</v>
          </cell>
        </row>
        <row r="83">
          <cell r="B83" t="str">
            <v>Sửa chữa đường Bản Rọi - Còn Phạc xã Thanh Lòa, huyện Cao Lộc</v>
          </cell>
          <cell r="D83" t="str">
            <v>xã Thanh Lòa</v>
          </cell>
          <cell r="E83" t="str">
            <v>GTNT, 1,5km</v>
          </cell>
          <cell r="F83">
            <v>2023</v>
          </cell>
          <cell r="H83">
            <v>3200</v>
          </cell>
          <cell r="I83">
            <v>3000</v>
          </cell>
          <cell r="J83">
            <v>200</v>
          </cell>
          <cell r="N83">
            <v>3200</v>
          </cell>
          <cell r="O83">
            <v>3000</v>
          </cell>
          <cell r="P83">
            <v>0</v>
          </cell>
          <cell r="Q83">
            <v>0</v>
          </cell>
          <cell r="R83">
            <v>200</v>
          </cell>
          <cell r="S83">
            <v>0</v>
          </cell>
          <cell r="AH83">
            <v>0</v>
          </cell>
          <cell r="AZ83">
            <v>1400</v>
          </cell>
          <cell r="BA83">
            <v>1200</v>
          </cell>
          <cell r="BD83">
            <v>200</v>
          </cell>
          <cell r="BG83">
            <v>1183</v>
          </cell>
          <cell r="BH83">
            <v>1183</v>
          </cell>
          <cell r="BI83">
            <v>983</v>
          </cell>
          <cell r="BJ83">
            <v>200</v>
          </cell>
          <cell r="BR83">
            <v>1400</v>
          </cell>
          <cell r="BS83">
            <v>1400</v>
          </cell>
          <cell r="BT83">
            <v>1200</v>
          </cell>
          <cell r="BU83">
            <v>200</v>
          </cell>
          <cell r="BX83">
            <v>0</v>
          </cell>
          <cell r="BY83">
            <v>0</v>
          </cell>
          <cell r="BZ83">
            <v>0</v>
          </cell>
          <cell r="CA83">
            <v>0</v>
          </cell>
          <cell r="CB83">
            <v>0</v>
          </cell>
          <cell r="CC83">
            <v>1800</v>
          </cell>
          <cell r="CD83">
            <v>1800</v>
          </cell>
          <cell r="CJ83">
            <v>0</v>
          </cell>
          <cell r="CK83">
            <v>0</v>
          </cell>
        </row>
        <row r="84">
          <cell r="B84" t="str">
            <v>Đường BT Pắc Đây - Thán Dìu, xã Công Sơn, huyện Cao Lộc</v>
          </cell>
          <cell r="D84" t="str">
            <v>xã Công Sơn</v>
          </cell>
          <cell r="E84" t="str">
            <v>GTNT, 1,5km</v>
          </cell>
          <cell r="F84">
            <v>2023</v>
          </cell>
          <cell r="H84">
            <v>3200</v>
          </cell>
          <cell r="I84">
            <v>3000</v>
          </cell>
          <cell r="J84">
            <v>200</v>
          </cell>
          <cell r="N84">
            <v>3200</v>
          </cell>
          <cell r="O84">
            <v>3000</v>
          </cell>
          <cell r="P84">
            <v>0</v>
          </cell>
          <cell r="Q84">
            <v>0</v>
          </cell>
          <cell r="R84">
            <v>200</v>
          </cell>
          <cell r="S84">
            <v>0</v>
          </cell>
          <cell r="AH84">
            <v>0</v>
          </cell>
          <cell r="AZ84">
            <v>1400</v>
          </cell>
          <cell r="BA84">
            <v>1200</v>
          </cell>
          <cell r="BD84">
            <v>200</v>
          </cell>
          <cell r="BG84">
            <v>680</v>
          </cell>
          <cell r="BH84">
            <v>680</v>
          </cell>
          <cell r="BI84">
            <v>480</v>
          </cell>
          <cell r="BJ84">
            <v>200</v>
          </cell>
          <cell r="BR84">
            <v>1400</v>
          </cell>
          <cell r="BS84">
            <v>1400</v>
          </cell>
          <cell r="BT84">
            <v>1200</v>
          </cell>
          <cell r="BU84">
            <v>200</v>
          </cell>
          <cell r="BX84">
            <v>0</v>
          </cell>
          <cell r="BY84">
            <v>0</v>
          </cell>
          <cell r="BZ84">
            <v>0</v>
          </cell>
          <cell r="CA84">
            <v>0</v>
          </cell>
          <cell r="CB84">
            <v>0</v>
          </cell>
          <cell r="CC84">
            <v>1800</v>
          </cell>
          <cell r="CD84">
            <v>1800</v>
          </cell>
          <cell r="CJ84">
            <v>0</v>
          </cell>
          <cell r="CK84">
            <v>0</v>
          </cell>
        </row>
        <row r="85">
          <cell r="B85" t="str">
            <v>Đường Khuổi Tát - Biên giới, xã Xuất Lễ</v>
          </cell>
          <cell r="D85" t="str">
            <v xml:space="preserve">xã Xuất Lễ </v>
          </cell>
          <cell r="E85" t="str">
            <v>GTNT, 1,km</v>
          </cell>
          <cell r="F85">
            <v>2023</v>
          </cell>
          <cell r="H85">
            <v>2000</v>
          </cell>
          <cell r="I85">
            <v>1800</v>
          </cell>
          <cell r="J85">
            <v>200</v>
          </cell>
          <cell r="N85">
            <v>2000</v>
          </cell>
          <cell r="O85">
            <v>1800</v>
          </cell>
          <cell r="P85">
            <v>0</v>
          </cell>
          <cell r="Q85">
            <v>0</v>
          </cell>
          <cell r="R85">
            <v>200</v>
          </cell>
          <cell r="S85">
            <v>0</v>
          </cell>
          <cell r="AH85">
            <v>0</v>
          </cell>
          <cell r="AZ85">
            <v>1200</v>
          </cell>
          <cell r="BA85">
            <v>1000</v>
          </cell>
          <cell r="BD85">
            <v>200</v>
          </cell>
          <cell r="BG85">
            <v>700</v>
          </cell>
          <cell r="BH85">
            <v>700</v>
          </cell>
          <cell r="BI85">
            <v>500</v>
          </cell>
          <cell r="BJ85">
            <v>200</v>
          </cell>
          <cell r="BR85">
            <v>1200</v>
          </cell>
          <cell r="BS85">
            <v>1200</v>
          </cell>
          <cell r="BT85">
            <v>1000</v>
          </cell>
          <cell r="BU85">
            <v>200</v>
          </cell>
          <cell r="BX85">
            <v>0</v>
          </cell>
          <cell r="BY85">
            <v>0</v>
          </cell>
          <cell r="BZ85">
            <v>0</v>
          </cell>
          <cell r="CA85">
            <v>0</v>
          </cell>
          <cell r="CB85">
            <v>0</v>
          </cell>
          <cell r="CC85">
            <v>800</v>
          </cell>
          <cell r="CD85">
            <v>800</v>
          </cell>
          <cell r="CJ85">
            <v>0</v>
          </cell>
          <cell r="CK85">
            <v>0</v>
          </cell>
        </row>
        <row r="86">
          <cell r="B86" t="str">
            <v>Bê tông hoá đường Nà Luộc- Nà Hộc, thôn Nà Thâm xã Cao Lâu, huyện Cao Lộc</v>
          </cell>
          <cell r="D86" t="str">
            <v>xã Cao Lâu</v>
          </cell>
          <cell r="E86" t="str">
            <v>GTNT 0,5km</v>
          </cell>
          <cell r="F86">
            <v>2023</v>
          </cell>
          <cell r="H86">
            <v>1000</v>
          </cell>
          <cell r="I86">
            <v>829</v>
          </cell>
          <cell r="J86">
            <v>171</v>
          </cell>
          <cell r="N86">
            <v>1000</v>
          </cell>
          <cell r="O86">
            <v>829</v>
          </cell>
          <cell r="P86">
            <v>0</v>
          </cell>
          <cell r="Q86">
            <v>0</v>
          </cell>
          <cell r="R86">
            <v>171</v>
          </cell>
          <cell r="S86">
            <v>0</v>
          </cell>
          <cell r="AH86">
            <v>0</v>
          </cell>
          <cell r="AZ86">
            <v>571</v>
          </cell>
          <cell r="BA86">
            <v>400</v>
          </cell>
          <cell r="BD86">
            <v>171</v>
          </cell>
          <cell r="BG86">
            <v>371</v>
          </cell>
          <cell r="BH86">
            <v>371</v>
          </cell>
          <cell r="BI86">
            <v>200</v>
          </cell>
          <cell r="BJ86">
            <v>171</v>
          </cell>
          <cell r="BR86">
            <v>571</v>
          </cell>
          <cell r="BS86">
            <v>571</v>
          </cell>
          <cell r="BT86">
            <v>400</v>
          </cell>
          <cell r="BU86">
            <v>171</v>
          </cell>
          <cell r="BX86">
            <v>0</v>
          </cell>
          <cell r="BY86">
            <v>0</v>
          </cell>
          <cell r="BZ86">
            <v>0</v>
          </cell>
          <cell r="CA86">
            <v>0</v>
          </cell>
          <cell r="CB86">
            <v>0</v>
          </cell>
          <cell r="CC86">
            <v>429</v>
          </cell>
          <cell r="CD86">
            <v>429</v>
          </cell>
          <cell r="CJ86">
            <v>0</v>
          </cell>
          <cell r="CK86">
            <v>0</v>
          </cell>
        </row>
        <row r="87">
          <cell r="B87" t="str">
            <v>Đường Co loi - Ngàn pặc, xã Mẫu Sơn (ĐH 22) huyện Cao Lộc</v>
          </cell>
          <cell r="D87" t="str">
            <v>xã Mẫu Sơn</v>
          </cell>
          <cell r="E87" t="str">
            <v>GTNT 3km</v>
          </cell>
          <cell r="F87">
            <v>2023</v>
          </cell>
          <cell r="H87">
            <v>4500</v>
          </cell>
          <cell r="I87">
            <v>4300</v>
          </cell>
          <cell r="J87">
            <v>200</v>
          </cell>
          <cell r="N87">
            <v>4500</v>
          </cell>
          <cell r="O87">
            <v>4300</v>
          </cell>
          <cell r="P87">
            <v>0</v>
          </cell>
          <cell r="Q87">
            <v>0</v>
          </cell>
          <cell r="R87">
            <v>200</v>
          </cell>
          <cell r="S87">
            <v>0</v>
          </cell>
          <cell r="AH87">
            <v>0</v>
          </cell>
          <cell r="AZ87">
            <v>2200</v>
          </cell>
          <cell r="BA87">
            <v>2000</v>
          </cell>
          <cell r="BD87">
            <v>200</v>
          </cell>
          <cell r="BG87">
            <v>1000</v>
          </cell>
          <cell r="BH87">
            <v>1000</v>
          </cell>
          <cell r="BI87">
            <v>800</v>
          </cell>
          <cell r="BJ87">
            <v>200</v>
          </cell>
          <cell r="BR87">
            <v>2200</v>
          </cell>
          <cell r="BS87">
            <v>2200</v>
          </cell>
          <cell r="BT87">
            <v>2000</v>
          </cell>
          <cell r="BU87">
            <v>200</v>
          </cell>
          <cell r="BX87">
            <v>0</v>
          </cell>
          <cell r="BY87">
            <v>0</v>
          </cell>
          <cell r="BZ87">
            <v>0</v>
          </cell>
          <cell r="CA87">
            <v>0</v>
          </cell>
          <cell r="CB87">
            <v>0</v>
          </cell>
          <cell r="CC87">
            <v>1600</v>
          </cell>
          <cell r="CD87">
            <v>1600</v>
          </cell>
          <cell r="CJ87">
            <v>700</v>
          </cell>
          <cell r="CK87">
            <v>700</v>
          </cell>
        </row>
        <row r="88">
          <cell r="B88" t="str">
            <v>Đường Chè Lân - Lục Luông, xã Lộc Yên, huyện Cao Lộc</v>
          </cell>
          <cell r="D88" t="str">
            <v>xã Lộc Yên</v>
          </cell>
          <cell r="E88" t="str">
            <v>GTNT 2km</v>
          </cell>
          <cell r="F88">
            <v>2023</v>
          </cell>
          <cell r="H88">
            <v>3200</v>
          </cell>
          <cell r="I88">
            <v>3200</v>
          </cell>
          <cell r="J88">
            <v>0</v>
          </cell>
          <cell r="N88">
            <v>3200</v>
          </cell>
          <cell r="O88">
            <v>3200</v>
          </cell>
          <cell r="P88">
            <v>0</v>
          </cell>
          <cell r="Q88">
            <v>0</v>
          </cell>
          <cell r="R88">
            <v>0</v>
          </cell>
          <cell r="S88">
            <v>0</v>
          </cell>
          <cell r="AH88">
            <v>0</v>
          </cell>
          <cell r="AZ88">
            <v>1000</v>
          </cell>
          <cell r="BA88">
            <v>1000</v>
          </cell>
          <cell r="BG88">
            <v>1000</v>
          </cell>
          <cell r="BH88">
            <v>1000</v>
          </cell>
          <cell r="BI88">
            <v>1000</v>
          </cell>
          <cell r="BR88">
            <v>1000</v>
          </cell>
          <cell r="BS88">
            <v>1000</v>
          </cell>
          <cell r="BT88">
            <v>1000</v>
          </cell>
          <cell r="BU88">
            <v>0</v>
          </cell>
          <cell r="BX88">
            <v>0</v>
          </cell>
          <cell r="BY88">
            <v>0</v>
          </cell>
          <cell r="BZ88">
            <v>0</v>
          </cell>
          <cell r="CA88">
            <v>0</v>
          </cell>
          <cell r="CB88">
            <v>0</v>
          </cell>
          <cell r="CC88">
            <v>1500</v>
          </cell>
          <cell r="CD88">
            <v>1500</v>
          </cell>
          <cell r="CJ88">
            <v>700</v>
          </cell>
          <cell r="CK88">
            <v>700</v>
          </cell>
        </row>
        <row r="89">
          <cell r="B89" t="str">
            <v>Đường Pò Phấy- Nà Thâm - Sông Danh, xã Cao Lâu,  huyện Cao Lộc</v>
          </cell>
          <cell r="D89" t="str">
            <v>xã Cao Lâu</v>
          </cell>
          <cell r="E89" t="str">
            <v>GTNT  2km</v>
          </cell>
          <cell r="F89">
            <v>2023</v>
          </cell>
          <cell r="H89">
            <v>3000</v>
          </cell>
          <cell r="I89">
            <v>3000</v>
          </cell>
          <cell r="J89">
            <v>0</v>
          </cell>
          <cell r="N89">
            <v>3000</v>
          </cell>
          <cell r="O89">
            <v>3000</v>
          </cell>
          <cell r="P89">
            <v>0</v>
          </cell>
          <cell r="Q89">
            <v>0</v>
          </cell>
          <cell r="R89">
            <v>0</v>
          </cell>
          <cell r="S89">
            <v>0</v>
          </cell>
          <cell r="AH89">
            <v>0</v>
          </cell>
          <cell r="AZ89">
            <v>1100</v>
          </cell>
          <cell r="BA89">
            <v>1100</v>
          </cell>
          <cell r="BG89">
            <v>500</v>
          </cell>
          <cell r="BH89">
            <v>500</v>
          </cell>
          <cell r="BI89">
            <v>500</v>
          </cell>
          <cell r="BR89">
            <v>1100</v>
          </cell>
          <cell r="BS89">
            <v>1100</v>
          </cell>
          <cell r="BT89">
            <v>1100</v>
          </cell>
          <cell r="BU89">
            <v>0</v>
          </cell>
          <cell r="BX89">
            <v>0</v>
          </cell>
          <cell r="BY89">
            <v>0</v>
          </cell>
          <cell r="BZ89">
            <v>0</v>
          </cell>
          <cell r="CA89">
            <v>0</v>
          </cell>
          <cell r="CB89">
            <v>0</v>
          </cell>
          <cell r="CC89">
            <v>1300</v>
          </cell>
          <cell r="CD89">
            <v>1300</v>
          </cell>
          <cell r="CJ89">
            <v>600</v>
          </cell>
          <cell r="CK89">
            <v>600</v>
          </cell>
        </row>
        <row r="90">
          <cell r="B90" t="str">
            <v>Đường Khuổi Mạ, xã Bình Trung, huyện Cao Lộc</v>
          </cell>
          <cell r="D90" t="str">
            <v>xã Bình Trung</v>
          </cell>
          <cell r="E90" t="str">
            <v>GTNT, 0,7km</v>
          </cell>
          <cell r="F90">
            <v>2023</v>
          </cell>
          <cell r="H90">
            <v>1100</v>
          </cell>
          <cell r="I90">
            <v>1100</v>
          </cell>
          <cell r="J90">
            <v>0</v>
          </cell>
          <cell r="N90">
            <v>1100</v>
          </cell>
          <cell r="O90">
            <v>1100</v>
          </cell>
          <cell r="P90">
            <v>0</v>
          </cell>
          <cell r="Q90">
            <v>0</v>
          </cell>
          <cell r="R90">
            <v>0</v>
          </cell>
          <cell r="S90">
            <v>0</v>
          </cell>
          <cell r="AH90">
            <v>0</v>
          </cell>
          <cell r="AZ90">
            <v>600</v>
          </cell>
          <cell r="BA90">
            <v>600</v>
          </cell>
          <cell r="BG90">
            <v>300</v>
          </cell>
          <cell r="BH90">
            <v>300</v>
          </cell>
          <cell r="BI90">
            <v>300</v>
          </cell>
          <cell r="BR90">
            <v>600</v>
          </cell>
          <cell r="BS90">
            <v>600</v>
          </cell>
          <cell r="BT90">
            <v>600</v>
          </cell>
          <cell r="BU90">
            <v>0</v>
          </cell>
          <cell r="BX90">
            <v>0</v>
          </cell>
          <cell r="BY90">
            <v>0</v>
          </cell>
          <cell r="BZ90">
            <v>0</v>
          </cell>
          <cell r="CA90">
            <v>0</v>
          </cell>
          <cell r="CB90">
            <v>0</v>
          </cell>
          <cell r="CC90">
            <v>500</v>
          </cell>
          <cell r="CD90">
            <v>500</v>
          </cell>
          <cell r="CJ90">
            <v>0</v>
          </cell>
          <cell r="CK90">
            <v>0</v>
          </cell>
        </row>
        <row r="91">
          <cell r="B91" t="str">
            <v>Cải tạo Trạm y tế xã Công Sơn, huyện Cao Lộc</v>
          </cell>
          <cell r="D91" t="str">
            <v>xã Công Sơn</v>
          </cell>
          <cell r="E91" t="str">
            <v>Dân dụng cấp III</v>
          </cell>
          <cell r="F91">
            <v>2023</v>
          </cell>
          <cell r="H91">
            <v>1500</v>
          </cell>
          <cell r="I91">
            <v>1500</v>
          </cell>
          <cell r="N91">
            <v>1500</v>
          </cell>
          <cell r="O91">
            <v>1500</v>
          </cell>
          <cell r="P91">
            <v>0</v>
          </cell>
          <cell r="Q91">
            <v>0</v>
          </cell>
          <cell r="R91">
            <v>0</v>
          </cell>
          <cell r="S91">
            <v>0</v>
          </cell>
          <cell r="AH91">
            <v>0</v>
          </cell>
          <cell r="AZ91">
            <v>800</v>
          </cell>
          <cell r="BA91">
            <v>800</v>
          </cell>
          <cell r="BG91">
            <v>480</v>
          </cell>
          <cell r="BH91">
            <v>480</v>
          </cell>
          <cell r="BI91">
            <v>480</v>
          </cell>
          <cell r="BR91">
            <v>800</v>
          </cell>
          <cell r="BS91">
            <v>800</v>
          </cell>
          <cell r="BT91">
            <v>800</v>
          </cell>
          <cell r="BU91">
            <v>0</v>
          </cell>
          <cell r="BX91">
            <v>0</v>
          </cell>
          <cell r="BY91">
            <v>0</v>
          </cell>
          <cell r="BZ91">
            <v>0</v>
          </cell>
          <cell r="CA91">
            <v>0</v>
          </cell>
          <cell r="CB91">
            <v>0</v>
          </cell>
          <cell r="CC91">
            <v>700</v>
          </cell>
          <cell r="CD91">
            <v>700</v>
          </cell>
          <cell r="CJ91">
            <v>0</v>
          </cell>
          <cell r="CK91">
            <v>0</v>
          </cell>
        </row>
        <row r="92">
          <cell r="B92" t="str">
            <v>Bổ sung một số hạng mục Trường TH&amp;THCS xã Hòa Cư năm 2023, huyện Cao Lộc</v>
          </cell>
          <cell r="D92" t="str">
            <v>xã Hòa Cư</v>
          </cell>
          <cell r="E92" t="str">
            <v>Dân dụng cấp III</v>
          </cell>
          <cell r="F92">
            <v>2023</v>
          </cell>
          <cell r="H92">
            <v>5000</v>
          </cell>
          <cell r="I92">
            <v>4600</v>
          </cell>
          <cell r="J92">
            <v>400</v>
          </cell>
          <cell r="N92">
            <v>5000</v>
          </cell>
          <cell r="O92">
            <v>4600</v>
          </cell>
          <cell r="P92">
            <v>0</v>
          </cell>
          <cell r="Q92">
            <v>0</v>
          </cell>
          <cell r="R92">
            <v>400</v>
          </cell>
          <cell r="S92">
            <v>0</v>
          </cell>
          <cell r="AH92">
            <v>0</v>
          </cell>
          <cell r="AZ92">
            <v>2378</v>
          </cell>
          <cell r="BA92">
            <v>2100</v>
          </cell>
          <cell r="BD92">
            <v>278</v>
          </cell>
          <cell r="BG92">
            <v>908</v>
          </cell>
          <cell r="BH92">
            <v>908</v>
          </cell>
          <cell r="BI92">
            <v>630</v>
          </cell>
          <cell r="BJ92">
            <v>278</v>
          </cell>
          <cell r="BR92">
            <v>2378</v>
          </cell>
          <cell r="BS92">
            <v>2378</v>
          </cell>
          <cell r="BT92">
            <v>2100</v>
          </cell>
          <cell r="BU92">
            <v>278</v>
          </cell>
          <cell r="BX92">
            <v>0</v>
          </cell>
          <cell r="BY92">
            <v>0</v>
          </cell>
          <cell r="BZ92">
            <v>0</v>
          </cell>
          <cell r="CA92">
            <v>0</v>
          </cell>
          <cell r="CB92">
            <v>0</v>
          </cell>
          <cell r="CC92">
            <v>1600</v>
          </cell>
          <cell r="CD92">
            <v>1600</v>
          </cell>
          <cell r="CJ92">
            <v>900</v>
          </cell>
          <cell r="CK92">
            <v>900</v>
          </cell>
        </row>
        <row r="93">
          <cell r="B93" t="str">
            <v>Đường Co Cam - Bản Lành, xã Hòa Cư, huyện Cao Lộc</v>
          </cell>
          <cell r="D93" t="str">
            <v>xã Hòa Cư</v>
          </cell>
          <cell r="E93" t="str">
            <v>GTNT, 3.3km</v>
          </cell>
          <cell r="F93">
            <v>2024</v>
          </cell>
          <cell r="H93">
            <v>5000</v>
          </cell>
          <cell r="I93">
            <v>4800</v>
          </cell>
          <cell r="J93">
            <v>200</v>
          </cell>
          <cell r="N93">
            <v>5000</v>
          </cell>
          <cell r="O93">
            <v>4800</v>
          </cell>
          <cell r="P93">
            <v>0</v>
          </cell>
          <cell r="Q93">
            <v>0</v>
          </cell>
          <cell r="R93">
            <v>200</v>
          </cell>
          <cell r="S93">
            <v>0</v>
          </cell>
          <cell r="AH93">
            <v>0</v>
          </cell>
          <cell r="AZ93">
            <v>0</v>
          </cell>
          <cell r="BR93">
            <v>0</v>
          </cell>
          <cell r="BS93">
            <v>0</v>
          </cell>
          <cell r="BT93">
            <v>0</v>
          </cell>
          <cell r="BU93">
            <v>0</v>
          </cell>
          <cell r="BX93">
            <v>0</v>
          </cell>
          <cell r="BY93">
            <v>0</v>
          </cell>
          <cell r="BZ93">
            <v>0</v>
          </cell>
          <cell r="CA93">
            <v>0</v>
          </cell>
          <cell r="CB93">
            <v>0</v>
          </cell>
          <cell r="CC93">
            <v>2400</v>
          </cell>
          <cell r="CD93">
            <v>2400</v>
          </cell>
          <cell r="CJ93">
            <v>2600</v>
          </cell>
          <cell r="CK93">
            <v>2400</v>
          </cell>
        </row>
        <row r="94">
          <cell r="B94" t="str">
            <v>Mương Khau Vàng, xã Mẫu Sơn, huyện Cao Lộc</v>
          </cell>
          <cell r="D94" t="str">
            <v>xã Mẫu Sơn</v>
          </cell>
          <cell r="E94" t="str">
            <v xml:space="preserve">Thủy lợi </v>
          </cell>
          <cell r="F94">
            <v>2024</v>
          </cell>
          <cell r="H94">
            <v>1500</v>
          </cell>
          <cell r="I94">
            <v>1500</v>
          </cell>
          <cell r="N94">
            <v>1500</v>
          </cell>
          <cell r="O94">
            <v>1500</v>
          </cell>
          <cell r="P94">
            <v>0</v>
          </cell>
          <cell r="Q94">
            <v>0</v>
          </cell>
          <cell r="R94">
            <v>0</v>
          </cell>
          <cell r="S94">
            <v>0</v>
          </cell>
          <cell r="AH94">
            <v>0</v>
          </cell>
          <cell r="AZ94">
            <v>0</v>
          </cell>
          <cell r="BR94">
            <v>0</v>
          </cell>
          <cell r="BS94">
            <v>0</v>
          </cell>
          <cell r="BT94">
            <v>0</v>
          </cell>
          <cell r="BU94">
            <v>0</v>
          </cell>
          <cell r="BX94">
            <v>0</v>
          </cell>
          <cell r="BY94">
            <v>0</v>
          </cell>
          <cell r="BZ94">
            <v>0</v>
          </cell>
          <cell r="CA94">
            <v>0</v>
          </cell>
          <cell r="CB94">
            <v>0</v>
          </cell>
          <cell r="CC94">
            <v>750</v>
          </cell>
          <cell r="CD94">
            <v>750</v>
          </cell>
          <cell r="CJ94">
            <v>750</v>
          </cell>
          <cell r="CK94">
            <v>750</v>
          </cell>
        </row>
        <row r="95">
          <cell r="B95" t="str">
            <v>Đường Kéo Lượt - Tin Pất, xã Cao Lâu, huyện Cao Lộc</v>
          </cell>
          <cell r="D95" t="str">
            <v>xã Cao Lâu</v>
          </cell>
          <cell r="E95" t="str">
            <v>GTNT, 3km</v>
          </cell>
          <cell r="F95">
            <v>2024</v>
          </cell>
          <cell r="H95">
            <v>4402</v>
          </cell>
          <cell r="I95">
            <v>3902</v>
          </cell>
          <cell r="J95">
            <v>500</v>
          </cell>
          <cell r="N95">
            <v>4402</v>
          </cell>
          <cell r="O95">
            <v>3902</v>
          </cell>
          <cell r="P95">
            <v>0</v>
          </cell>
          <cell r="Q95">
            <v>0</v>
          </cell>
          <cell r="R95">
            <v>500</v>
          </cell>
          <cell r="S95">
            <v>0</v>
          </cell>
          <cell r="AH95">
            <v>0</v>
          </cell>
          <cell r="AZ95">
            <v>0</v>
          </cell>
          <cell r="BR95">
            <v>0</v>
          </cell>
          <cell r="BS95">
            <v>0</v>
          </cell>
          <cell r="BT95">
            <v>0</v>
          </cell>
          <cell r="BU95">
            <v>0</v>
          </cell>
          <cell r="BX95">
            <v>0</v>
          </cell>
          <cell r="BY95">
            <v>0</v>
          </cell>
          <cell r="BZ95">
            <v>0</v>
          </cell>
          <cell r="CA95">
            <v>0</v>
          </cell>
          <cell r="CB95">
            <v>0</v>
          </cell>
          <cell r="CC95">
            <v>3000</v>
          </cell>
          <cell r="CD95">
            <v>2500</v>
          </cell>
          <cell r="CG95">
            <v>500</v>
          </cell>
          <cell r="CJ95">
            <v>1402</v>
          </cell>
          <cell r="CK95">
            <v>1402</v>
          </cell>
        </row>
        <row r="96">
          <cell r="B96" t="str">
            <v>Đường Co Loi - Khuổi Phiêng - Khuổi Đeng xã Mẫu Sơn (Km3+00 ĐH 22) , huyện Cao Lộc năm 2024</v>
          </cell>
          <cell r="D96" t="str">
            <v>xã Mẫu Sơn</v>
          </cell>
          <cell r="E96" t="str">
            <v>GTNT, 3km</v>
          </cell>
          <cell r="F96">
            <v>2024</v>
          </cell>
          <cell r="H96">
            <v>4000</v>
          </cell>
          <cell r="I96">
            <v>4000</v>
          </cell>
          <cell r="J96">
            <v>0</v>
          </cell>
          <cell r="N96">
            <v>4000</v>
          </cell>
          <cell r="O96">
            <v>4000</v>
          </cell>
          <cell r="P96">
            <v>0</v>
          </cell>
          <cell r="Q96">
            <v>0</v>
          </cell>
          <cell r="R96">
            <v>0</v>
          </cell>
          <cell r="S96">
            <v>0</v>
          </cell>
          <cell r="AH96">
            <v>0</v>
          </cell>
          <cell r="AZ96">
            <v>0</v>
          </cell>
          <cell r="BR96">
            <v>0</v>
          </cell>
          <cell r="BS96">
            <v>0</v>
          </cell>
          <cell r="BT96">
            <v>0</v>
          </cell>
          <cell r="BU96">
            <v>0</v>
          </cell>
          <cell r="BX96">
            <v>0</v>
          </cell>
          <cell r="BY96">
            <v>0</v>
          </cell>
          <cell r="BZ96">
            <v>0</v>
          </cell>
          <cell r="CA96">
            <v>0</v>
          </cell>
          <cell r="CB96">
            <v>0</v>
          </cell>
          <cell r="CC96">
            <v>3212</v>
          </cell>
          <cell r="CD96">
            <v>3212</v>
          </cell>
          <cell r="CJ96">
            <v>788</v>
          </cell>
          <cell r="CK96">
            <v>788</v>
          </cell>
        </row>
        <row r="97">
          <cell r="B97" t="str">
            <v>Đường Bó Lìu, xã Phú Xá, huyện Cao Lộc</v>
          </cell>
          <cell r="D97" t="str">
            <v>xã Phú Xá</v>
          </cell>
          <cell r="E97" t="str">
            <v>GTNT, 3km</v>
          </cell>
          <cell r="F97">
            <v>2024</v>
          </cell>
          <cell r="H97">
            <v>4500</v>
          </cell>
          <cell r="I97">
            <v>4000</v>
          </cell>
          <cell r="J97">
            <v>500</v>
          </cell>
          <cell r="N97">
            <v>4500</v>
          </cell>
          <cell r="O97">
            <v>4000</v>
          </cell>
          <cell r="P97">
            <v>0</v>
          </cell>
          <cell r="Q97">
            <v>0</v>
          </cell>
          <cell r="R97">
            <v>500</v>
          </cell>
          <cell r="S97">
            <v>0</v>
          </cell>
          <cell r="AH97">
            <v>0</v>
          </cell>
          <cell r="AZ97">
            <v>0</v>
          </cell>
          <cell r="BR97">
            <v>0</v>
          </cell>
          <cell r="BS97">
            <v>0</v>
          </cell>
          <cell r="BT97">
            <v>0</v>
          </cell>
          <cell r="BU97">
            <v>0</v>
          </cell>
          <cell r="BX97">
            <v>0</v>
          </cell>
          <cell r="BY97">
            <v>0</v>
          </cell>
          <cell r="BZ97">
            <v>0</v>
          </cell>
          <cell r="CA97">
            <v>0</v>
          </cell>
          <cell r="CB97">
            <v>0</v>
          </cell>
          <cell r="CC97">
            <v>3000</v>
          </cell>
          <cell r="CD97">
            <v>2500</v>
          </cell>
          <cell r="CG97">
            <v>500</v>
          </cell>
          <cell r="CJ97">
            <v>1500</v>
          </cell>
          <cell r="CK97">
            <v>1500</v>
          </cell>
        </row>
        <row r="98">
          <cell r="B98" t="str">
            <v>Cải tạo Trạm y tế xã Xuân Long, huyện Cao Lộc</v>
          </cell>
          <cell r="D98" t="str">
            <v>xã Xuân Long</v>
          </cell>
          <cell r="E98" t="str">
            <v>Dân dụng cấp III</v>
          </cell>
          <cell r="F98">
            <v>2024</v>
          </cell>
          <cell r="H98">
            <v>2000</v>
          </cell>
          <cell r="I98">
            <v>1729</v>
          </cell>
          <cell r="J98">
            <v>271</v>
          </cell>
          <cell r="N98">
            <v>2000</v>
          </cell>
          <cell r="O98">
            <v>1729</v>
          </cell>
          <cell r="P98">
            <v>0</v>
          </cell>
          <cell r="Q98">
            <v>0</v>
          </cell>
          <cell r="R98">
            <v>271</v>
          </cell>
          <cell r="S98">
            <v>0</v>
          </cell>
          <cell r="AH98">
            <v>0</v>
          </cell>
          <cell r="AZ98">
            <v>0</v>
          </cell>
          <cell r="BR98">
            <v>0</v>
          </cell>
          <cell r="BS98">
            <v>0</v>
          </cell>
          <cell r="BT98">
            <v>0</v>
          </cell>
          <cell r="BU98">
            <v>0</v>
          </cell>
          <cell r="BX98">
            <v>0</v>
          </cell>
          <cell r="BY98">
            <v>0</v>
          </cell>
          <cell r="BZ98">
            <v>0</v>
          </cell>
          <cell r="CA98">
            <v>0</v>
          </cell>
          <cell r="CB98">
            <v>0</v>
          </cell>
          <cell r="CC98">
            <v>1771</v>
          </cell>
          <cell r="CD98">
            <v>1500</v>
          </cell>
          <cell r="CG98">
            <v>271</v>
          </cell>
          <cell r="CJ98">
            <v>229</v>
          </cell>
          <cell r="CK98">
            <v>229</v>
          </cell>
        </row>
        <row r="99">
          <cell r="B99" t="str">
            <v>Cải tạo, sửa chữa nâng cấp Trạm y tế xã Cao Lâu, huyện Cao Lộc</v>
          </cell>
          <cell r="D99" t="str">
            <v>xã Cao Lâu</v>
          </cell>
          <cell r="E99" t="str">
            <v>Dân dụng cấp III</v>
          </cell>
          <cell r="F99">
            <v>2024</v>
          </cell>
          <cell r="H99">
            <v>2000</v>
          </cell>
          <cell r="I99">
            <v>2000</v>
          </cell>
          <cell r="J99">
            <v>0</v>
          </cell>
          <cell r="N99">
            <v>2000</v>
          </cell>
          <cell r="O99">
            <v>2000</v>
          </cell>
          <cell r="P99">
            <v>0</v>
          </cell>
          <cell r="Q99">
            <v>0</v>
          </cell>
          <cell r="R99">
            <v>0</v>
          </cell>
          <cell r="S99">
            <v>0</v>
          </cell>
          <cell r="AH99">
            <v>0</v>
          </cell>
          <cell r="AZ99">
            <v>0</v>
          </cell>
          <cell r="BR99">
            <v>0</v>
          </cell>
          <cell r="BS99">
            <v>0</v>
          </cell>
          <cell r="BT99">
            <v>0</v>
          </cell>
          <cell r="BU99">
            <v>0</v>
          </cell>
          <cell r="BX99">
            <v>0</v>
          </cell>
          <cell r="BY99">
            <v>0</v>
          </cell>
          <cell r="BZ99">
            <v>0</v>
          </cell>
          <cell r="CA99">
            <v>0</v>
          </cell>
          <cell r="CB99">
            <v>0</v>
          </cell>
          <cell r="CC99">
            <v>1400</v>
          </cell>
          <cell r="CD99">
            <v>1400</v>
          </cell>
          <cell r="CJ99">
            <v>600</v>
          </cell>
          <cell r="CK99">
            <v>600</v>
          </cell>
        </row>
        <row r="100">
          <cell r="B100" t="str">
            <v>Đường Bản Cằm, xã Hòa Cư, huyện Cao Lộc</v>
          </cell>
          <cell r="D100" t="str">
            <v>xã Hòa Cư</v>
          </cell>
          <cell r="E100" t="str">
            <v>GTNT, 2,5km</v>
          </cell>
          <cell r="F100">
            <v>2025</v>
          </cell>
          <cell r="H100">
            <v>3700</v>
          </cell>
          <cell r="I100">
            <v>3500</v>
          </cell>
          <cell r="J100">
            <v>200</v>
          </cell>
          <cell r="N100">
            <v>3700</v>
          </cell>
          <cell r="O100">
            <v>3500</v>
          </cell>
          <cell r="P100">
            <v>0</v>
          </cell>
          <cell r="Q100">
            <v>0</v>
          </cell>
          <cell r="R100">
            <v>200</v>
          </cell>
          <cell r="S100">
            <v>0</v>
          </cell>
          <cell r="AH100">
            <v>0</v>
          </cell>
          <cell r="AZ100">
            <v>0</v>
          </cell>
          <cell r="BR100">
            <v>0</v>
          </cell>
          <cell r="BS100">
            <v>0</v>
          </cell>
          <cell r="BT100">
            <v>0</v>
          </cell>
          <cell r="BU100">
            <v>0</v>
          </cell>
          <cell r="BX100">
            <v>0</v>
          </cell>
          <cell r="BY100">
            <v>0</v>
          </cell>
          <cell r="BZ100">
            <v>0</v>
          </cell>
          <cell r="CA100">
            <v>0</v>
          </cell>
          <cell r="CB100">
            <v>0</v>
          </cell>
          <cell r="CC100">
            <v>0</v>
          </cell>
          <cell r="CJ100">
            <v>3700</v>
          </cell>
          <cell r="CK100">
            <v>3500</v>
          </cell>
        </row>
        <row r="101">
          <cell r="B101" t="str">
            <v>Đường BT Khuổi Tào - Khuổi Tầm, xã Công Sơn huyện Cao Lộc</v>
          </cell>
          <cell r="D101" t="str">
            <v>xã Công Sơn</v>
          </cell>
          <cell r="E101" t="str">
            <v>GTNT, 3,5km</v>
          </cell>
          <cell r="F101">
            <v>2025</v>
          </cell>
          <cell r="H101">
            <v>5200</v>
          </cell>
          <cell r="I101">
            <v>5000</v>
          </cell>
          <cell r="J101">
            <v>200</v>
          </cell>
          <cell r="N101">
            <v>5200</v>
          </cell>
          <cell r="O101">
            <v>5000</v>
          </cell>
          <cell r="P101">
            <v>0</v>
          </cell>
          <cell r="Q101">
            <v>0</v>
          </cell>
          <cell r="R101">
            <v>200</v>
          </cell>
          <cell r="S101">
            <v>0</v>
          </cell>
          <cell r="AH101">
            <v>0</v>
          </cell>
          <cell r="AZ101">
            <v>0</v>
          </cell>
          <cell r="BR101">
            <v>0</v>
          </cell>
          <cell r="BS101">
            <v>0</v>
          </cell>
          <cell r="BT101">
            <v>0</v>
          </cell>
          <cell r="BU101">
            <v>0</v>
          </cell>
          <cell r="BX101">
            <v>0</v>
          </cell>
          <cell r="BY101">
            <v>0</v>
          </cell>
          <cell r="BZ101">
            <v>0</v>
          </cell>
          <cell r="CA101">
            <v>0</v>
          </cell>
          <cell r="CB101">
            <v>0</v>
          </cell>
          <cell r="CC101">
            <v>0</v>
          </cell>
          <cell r="CJ101">
            <v>5200</v>
          </cell>
          <cell r="CK101">
            <v>5000</v>
          </cell>
        </row>
        <row r="102">
          <cell r="B102" t="str">
            <v>Đường Phai Đán, xã Bình Trung, huyện Cao Lộc</v>
          </cell>
          <cell r="D102" t="str">
            <v>xã Bình Trung</v>
          </cell>
          <cell r="E102" t="str">
            <v>GTNT, 1,1km</v>
          </cell>
          <cell r="F102">
            <v>2025</v>
          </cell>
          <cell r="H102">
            <v>2400</v>
          </cell>
          <cell r="I102">
            <v>2129</v>
          </cell>
          <cell r="J102">
            <v>271</v>
          </cell>
          <cell r="N102">
            <v>2400</v>
          </cell>
          <cell r="O102">
            <v>2129</v>
          </cell>
          <cell r="P102">
            <v>0</v>
          </cell>
          <cell r="Q102">
            <v>0</v>
          </cell>
          <cell r="R102">
            <v>271</v>
          </cell>
          <cell r="S102">
            <v>0</v>
          </cell>
          <cell r="AH102">
            <v>0</v>
          </cell>
          <cell r="AZ102">
            <v>0</v>
          </cell>
          <cell r="BR102">
            <v>0</v>
          </cell>
          <cell r="BS102">
            <v>0</v>
          </cell>
          <cell r="BT102">
            <v>0</v>
          </cell>
          <cell r="BU102">
            <v>0</v>
          </cell>
          <cell r="BX102">
            <v>0</v>
          </cell>
          <cell r="BY102">
            <v>0</v>
          </cell>
          <cell r="BZ102">
            <v>0</v>
          </cell>
          <cell r="CA102">
            <v>0</v>
          </cell>
          <cell r="CB102">
            <v>0</v>
          </cell>
          <cell r="CC102">
            <v>0</v>
          </cell>
          <cell r="CJ102">
            <v>2400</v>
          </cell>
          <cell r="CK102">
            <v>2129</v>
          </cell>
        </row>
        <row r="103">
          <cell r="B103" t="str">
            <v>Đường Nà Ca - Nà Sâu, xã Xuân Long, huyện Cao Lộc</v>
          </cell>
          <cell r="D103" t="str">
            <v>xã Xuân Long</v>
          </cell>
          <cell r="E103" t="str">
            <v>GTNT, 0,5km</v>
          </cell>
          <cell r="F103">
            <v>2025</v>
          </cell>
          <cell r="H103">
            <v>1100</v>
          </cell>
          <cell r="I103">
            <v>1100</v>
          </cell>
          <cell r="J103">
            <v>0</v>
          </cell>
          <cell r="N103">
            <v>1100</v>
          </cell>
          <cell r="O103">
            <v>1100</v>
          </cell>
          <cell r="P103">
            <v>0</v>
          </cell>
          <cell r="Q103">
            <v>0</v>
          </cell>
          <cell r="R103">
            <v>0</v>
          </cell>
          <cell r="S103">
            <v>0</v>
          </cell>
          <cell r="AH103">
            <v>0</v>
          </cell>
          <cell r="AZ103">
            <v>0</v>
          </cell>
          <cell r="BR103">
            <v>0</v>
          </cell>
          <cell r="BS103">
            <v>0</v>
          </cell>
          <cell r="BT103">
            <v>0</v>
          </cell>
          <cell r="BU103">
            <v>0</v>
          </cell>
          <cell r="BX103">
            <v>0</v>
          </cell>
          <cell r="BY103">
            <v>0</v>
          </cell>
          <cell r="BZ103">
            <v>0</v>
          </cell>
          <cell r="CA103">
            <v>0</v>
          </cell>
          <cell r="CB103">
            <v>0</v>
          </cell>
          <cell r="CC103">
            <v>0</v>
          </cell>
          <cell r="CJ103">
            <v>1100</v>
          </cell>
          <cell r="CK103">
            <v>1100</v>
          </cell>
        </row>
        <row r="104">
          <cell r="B104" t="str">
            <v xml:space="preserve">Mở đường Co Loi - Khuổi Kè,  xã Mẫu Sơn huyện Cao Lộc </v>
          </cell>
          <cell r="D104" t="str">
            <v>xã Mẫu Sơn</v>
          </cell>
          <cell r="E104" t="str">
            <v>GTNT 2km</v>
          </cell>
          <cell r="F104">
            <v>2025</v>
          </cell>
          <cell r="H104">
            <v>3200</v>
          </cell>
          <cell r="I104">
            <v>3200</v>
          </cell>
          <cell r="J104">
            <v>0</v>
          </cell>
          <cell r="N104">
            <v>3173</v>
          </cell>
          <cell r="O104">
            <v>3173</v>
          </cell>
          <cell r="P104">
            <v>0</v>
          </cell>
          <cell r="Q104">
            <v>0</v>
          </cell>
          <cell r="R104">
            <v>0</v>
          </cell>
          <cell r="S104">
            <v>0</v>
          </cell>
          <cell r="AH104">
            <v>0</v>
          </cell>
          <cell r="AZ104">
            <v>0</v>
          </cell>
          <cell r="BR104">
            <v>0</v>
          </cell>
          <cell r="BS104">
            <v>0</v>
          </cell>
          <cell r="BT104">
            <v>0</v>
          </cell>
          <cell r="BU104">
            <v>0</v>
          </cell>
          <cell r="BX104">
            <v>0</v>
          </cell>
          <cell r="BY104">
            <v>0</v>
          </cell>
          <cell r="BZ104">
            <v>0</v>
          </cell>
          <cell r="CA104">
            <v>0</v>
          </cell>
          <cell r="CB104">
            <v>0</v>
          </cell>
          <cell r="CC104">
            <v>0</v>
          </cell>
          <cell r="CJ104">
            <v>3173</v>
          </cell>
          <cell r="CK104">
            <v>3173</v>
          </cell>
        </row>
        <row r="105">
          <cell r="B105" t="str">
            <v>Đường tuần tra biên giới (xã Thanh Lòa)</v>
          </cell>
          <cell r="D105" t="str">
            <v>xã Thanh Lòa</v>
          </cell>
          <cell r="E105" t="str">
            <v>GTNT, 1,6km</v>
          </cell>
          <cell r="F105">
            <v>2025</v>
          </cell>
          <cell r="H105">
            <v>2449</v>
          </cell>
          <cell r="I105">
            <v>2449</v>
          </cell>
          <cell r="J105">
            <v>0</v>
          </cell>
          <cell r="N105">
            <v>2449</v>
          </cell>
          <cell r="O105">
            <v>2449</v>
          </cell>
          <cell r="P105">
            <v>0</v>
          </cell>
          <cell r="Q105">
            <v>0</v>
          </cell>
          <cell r="R105">
            <v>0</v>
          </cell>
          <cell r="S105">
            <v>0</v>
          </cell>
          <cell r="AH105">
            <v>0</v>
          </cell>
          <cell r="AZ105">
            <v>0</v>
          </cell>
          <cell r="BR105">
            <v>0</v>
          </cell>
          <cell r="BS105">
            <v>0</v>
          </cell>
          <cell r="BT105">
            <v>0</v>
          </cell>
          <cell r="BU105">
            <v>0</v>
          </cell>
          <cell r="BX105">
            <v>0</v>
          </cell>
          <cell r="BY105">
            <v>0</v>
          </cell>
          <cell r="BZ105">
            <v>0</v>
          </cell>
          <cell r="CA105">
            <v>0</v>
          </cell>
          <cell r="CB105">
            <v>0</v>
          </cell>
          <cell r="CC105">
            <v>0</v>
          </cell>
          <cell r="CJ105">
            <v>2449</v>
          </cell>
          <cell r="CK105">
            <v>2449</v>
          </cell>
        </row>
        <row r="106">
          <cell r="B106" t="str">
            <v>Mở rộng đường giao thông Ngàn Pặc - Lũng Vài, xã Công Sơn huyện Cao Lộc</v>
          </cell>
          <cell r="D106" t="str">
            <v>xã Công Sơn</v>
          </cell>
          <cell r="E106" t="str">
            <v>GTNT, 1,5km</v>
          </cell>
          <cell r="F106">
            <v>2025</v>
          </cell>
          <cell r="H106">
            <v>2150</v>
          </cell>
          <cell r="I106">
            <v>1900</v>
          </cell>
          <cell r="J106">
            <v>250</v>
          </cell>
          <cell r="N106">
            <v>2150</v>
          </cell>
          <cell r="O106">
            <v>1900</v>
          </cell>
          <cell r="P106">
            <v>0</v>
          </cell>
          <cell r="Q106">
            <v>0</v>
          </cell>
          <cell r="R106">
            <v>250</v>
          </cell>
          <cell r="S106">
            <v>0</v>
          </cell>
          <cell r="AH106">
            <v>0</v>
          </cell>
          <cell r="AZ106">
            <v>0</v>
          </cell>
          <cell r="BR106">
            <v>0</v>
          </cell>
          <cell r="BS106">
            <v>0</v>
          </cell>
          <cell r="BT106">
            <v>0</v>
          </cell>
          <cell r="BU106">
            <v>0</v>
          </cell>
          <cell r="BX106">
            <v>0</v>
          </cell>
          <cell r="BY106">
            <v>0</v>
          </cell>
          <cell r="BZ106">
            <v>0</v>
          </cell>
          <cell r="CA106">
            <v>0</v>
          </cell>
          <cell r="CB106">
            <v>0</v>
          </cell>
          <cell r="CC106">
            <v>0</v>
          </cell>
          <cell r="CJ106">
            <v>2150</v>
          </cell>
          <cell r="CK106">
            <v>1900</v>
          </cell>
        </row>
        <row r="107">
          <cell r="B107" t="str">
            <v>Trường mầm non xã Hòa Cư, huyện Cao Lộc</v>
          </cell>
          <cell r="D107" t="str">
            <v>xã Hòa Cư</v>
          </cell>
          <cell r="E107" t="str">
            <v>Dân dụng cấp III</v>
          </cell>
          <cell r="F107">
            <v>2025</v>
          </cell>
          <cell r="H107">
            <v>5100</v>
          </cell>
          <cell r="I107">
            <v>4700</v>
          </cell>
          <cell r="J107">
            <v>400</v>
          </cell>
          <cell r="N107">
            <v>5100</v>
          </cell>
          <cell r="O107">
            <v>4700</v>
          </cell>
          <cell r="P107">
            <v>0</v>
          </cell>
          <cell r="Q107">
            <v>0</v>
          </cell>
          <cell r="R107">
            <v>400</v>
          </cell>
          <cell r="S107">
            <v>0</v>
          </cell>
          <cell r="AH107">
            <v>0</v>
          </cell>
          <cell r="AZ107">
            <v>0</v>
          </cell>
          <cell r="BR107">
            <v>0</v>
          </cell>
          <cell r="BS107">
            <v>0</v>
          </cell>
          <cell r="BT107">
            <v>0</v>
          </cell>
          <cell r="BU107">
            <v>0</v>
          </cell>
          <cell r="BX107">
            <v>0</v>
          </cell>
          <cell r="BY107">
            <v>0</v>
          </cell>
          <cell r="BZ107">
            <v>0</v>
          </cell>
          <cell r="CA107">
            <v>0</v>
          </cell>
          <cell r="CB107">
            <v>0</v>
          </cell>
          <cell r="CC107">
            <v>0</v>
          </cell>
          <cell r="CJ107">
            <v>5100</v>
          </cell>
          <cell r="CK107">
            <v>4700</v>
          </cell>
        </row>
        <row r="108">
          <cell r="B108" t="str">
            <v>Dự án 5</v>
          </cell>
          <cell r="F108">
            <v>0</v>
          </cell>
          <cell r="H108">
            <v>35200</v>
          </cell>
          <cell r="I108">
            <v>33529</v>
          </cell>
          <cell r="J108">
            <v>1671</v>
          </cell>
          <cell r="K108">
            <v>0</v>
          </cell>
          <cell r="L108">
            <v>0</v>
          </cell>
          <cell r="M108">
            <v>0</v>
          </cell>
          <cell r="N108">
            <v>35094</v>
          </cell>
          <cell r="O108">
            <v>33423</v>
          </cell>
          <cell r="P108">
            <v>0</v>
          </cell>
          <cell r="Q108">
            <v>0</v>
          </cell>
          <cell r="R108">
            <v>1671</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6338</v>
          </cell>
          <cell r="AI108">
            <v>6036</v>
          </cell>
          <cell r="AJ108">
            <v>0</v>
          </cell>
          <cell r="AK108">
            <v>0</v>
          </cell>
          <cell r="AL108">
            <v>302</v>
          </cell>
          <cell r="AM108">
            <v>0</v>
          </cell>
          <cell r="AN108">
            <v>0</v>
          </cell>
          <cell r="AO108">
            <v>550.26299999999992</v>
          </cell>
          <cell r="AP108">
            <v>550.26299999999992</v>
          </cell>
          <cell r="AQ108">
            <v>550.26299999999992</v>
          </cell>
          <cell r="AR108">
            <v>0</v>
          </cell>
          <cell r="AS108">
            <v>0</v>
          </cell>
          <cell r="AT108">
            <v>0</v>
          </cell>
          <cell r="AU108">
            <v>0</v>
          </cell>
          <cell r="AV108">
            <v>0</v>
          </cell>
          <cell r="AW108">
            <v>0</v>
          </cell>
          <cell r="AX108">
            <v>0</v>
          </cell>
          <cell r="AY108">
            <v>0</v>
          </cell>
          <cell r="AZ108">
            <v>8380</v>
          </cell>
          <cell r="BA108">
            <v>7981</v>
          </cell>
          <cell r="BB108">
            <v>0</v>
          </cell>
          <cell r="BC108">
            <v>0</v>
          </cell>
          <cell r="BD108">
            <v>399</v>
          </cell>
          <cell r="BE108">
            <v>0</v>
          </cell>
          <cell r="BF108">
            <v>0</v>
          </cell>
          <cell r="BG108">
            <v>1568.2</v>
          </cell>
          <cell r="BH108">
            <v>1568.2</v>
          </cell>
          <cell r="BI108">
            <v>1169.2</v>
          </cell>
          <cell r="BJ108">
            <v>399</v>
          </cell>
          <cell r="BK108">
            <v>0</v>
          </cell>
          <cell r="BL108">
            <v>0</v>
          </cell>
          <cell r="BM108">
            <v>4585.3</v>
          </cell>
          <cell r="BN108">
            <v>4585.3</v>
          </cell>
          <cell r="BO108">
            <v>4383.3</v>
          </cell>
          <cell r="BP108">
            <v>202</v>
          </cell>
          <cell r="BQ108">
            <v>0</v>
          </cell>
          <cell r="BR108">
            <v>8380</v>
          </cell>
          <cell r="BS108">
            <v>8380</v>
          </cell>
          <cell r="BT108">
            <v>7981</v>
          </cell>
          <cell r="BU108">
            <v>399</v>
          </cell>
          <cell r="BV108">
            <v>0</v>
          </cell>
          <cell r="BW108">
            <v>0</v>
          </cell>
          <cell r="BX108">
            <v>5787.7370000000001</v>
          </cell>
          <cell r="BY108">
            <v>5787.7370000000001</v>
          </cell>
          <cell r="BZ108">
            <v>5485.7370000000001</v>
          </cell>
          <cell r="CA108">
            <v>302</v>
          </cell>
          <cell r="CB108">
            <v>0</v>
          </cell>
          <cell r="CC108">
            <v>9584</v>
          </cell>
          <cell r="CD108">
            <v>9128</v>
          </cell>
          <cell r="CE108">
            <v>0</v>
          </cell>
          <cell r="CF108">
            <v>0</v>
          </cell>
          <cell r="CG108">
            <v>456</v>
          </cell>
          <cell r="CH108">
            <v>0</v>
          </cell>
          <cell r="CI108">
            <v>0</v>
          </cell>
          <cell r="CJ108">
            <v>8887</v>
          </cell>
          <cell r="CK108">
            <v>8430</v>
          </cell>
        </row>
        <row r="109">
          <cell r="B109" t="str">
            <v>Trường PTDTBT TH&amp; THCS xã Mẫu Sơn, huyện Cao Lộc. Hạng mục phòng học và bếp ăn</v>
          </cell>
          <cell r="D109" t="str">
            <v>xã Mẫu Sơn</v>
          </cell>
          <cell r="E109" t="str">
            <v>Dân dụng cấp III</v>
          </cell>
          <cell r="F109">
            <v>2022</v>
          </cell>
          <cell r="H109">
            <v>3500</v>
          </cell>
          <cell r="I109">
            <v>3298</v>
          </cell>
          <cell r="J109">
            <v>202</v>
          </cell>
          <cell r="N109">
            <v>3499</v>
          </cell>
          <cell r="O109">
            <v>3297</v>
          </cell>
          <cell r="P109">
            <v>0</v>
          </cell>
          <cell r="Q109">
            <v>0</v>
          </cell>
          <cell r="R109">
            <v>202</v>
          </cell>
          <cell r="S109">
            <v>0</v>
          </cell>
          <cell r="AH109">
            <v>1038</v>
          </cell>
          <cell r="AI109">
            <v>836</v>
          </cell>
          <cell r="AL109">
            <v>202</v>
          </cell>
          <cell r="AO109">
            <v>0</v>
          </cell>
          <cell r="AP109">
            <v>0</v>
          </cell>
          <cell r="AQ109">
            <v>0</v>
          </cell>
          <cell r="AR109">
            <v>0</v>
          </cell>
          <cell r="AZ109">
            <v>1000</v>
          </cell>
          <cell r="BA109">
            <v>1000</v>
          </cell>
          <cell r="BG109">
            <v>300</v>
          </cell>
          <cell r="BH109">
            <v>300</v>
          </cell>
          <cell r="BI109">
            <v>300</v>
          </cell>
          <cell r="BM109">
            <v>1038</v>
          </cell>
          <cell r="BN109">
            <v>1038</v>
          </cell>
          <cell r="BO109">
            <v>836</v>
          </cell>
          <cell r="BP109">
            <v>202</v>
          </cell>
          <cell r="BR109">
            <v>1000</v>
          </cell>
          <cell r="BS109">
            <v>1000</v>
          </cell>
          <cell r="BT109">
            <v>1000</v>
          </cell>
          <cell r="BU109">
            <v>0</v>
          </cell>
          <cell r="BX109">
            <v>1038</v>
          </cell>
          <cell r="BY109">
            <v>1038</v>
          </cell>
          <cell r="BZ109">
            <v>836</v>
          </cell>
          <cell r="CA109">
            <v>202</v>
          </cell>
          <cell r="CB109">
            <v>0</v>
          </cell>
          <cell r="CC109">
            <v>896</v>
          </cell>
          <cell r="CD109">
            <v>896</v>
          </cell>
          <cell r="CJ109">
            <v>0</v>
          </cell>
        </row>
        <row r="110">
          <cell r="B110" t="str">
            <v>Trường TH &amp; THCS xã Hòa Cư, huyện Cao Lộc</v>
          </cell>
          <cell r="D110" t="str">
            <v>xã Hòa Cư</v>
          </cell>
          <cell r="E110" t="str">
            <v>Dân dụng cấp III</v>
          </cell>
          <cell r="F110">
            <v>2022</v>
          </cell>
          <cell r="H110">
            <v>1500</v>
          </cell>
          <cell r="I110">
            <v>1500</v>
          </cell>
          <cell r="N110">
            <v>1500</v>
          </cell>
          <cell r="O110">
            <v>1500</v>
          </cell>
          <cell r="P110">
            <v>0</v>
          </cell>
          <cell r="Q110">
            <v>0</v>
          </cell>
          <cell r="R110">
            <v>0</v>
          </cell>
          <cell r="S110">
            <v>0</v>
          </cell>
          <cell r="AH110">
            <v>700</v>
          </cell>
          <cell r="AI110">
            <v>700</v>
          </cell>
          <cell r="AO110">
            <v>0</v>
          </cell>
          <cell r="AP110">
            <v>0</v>
          </cell>
          <cell r="AQ110">
            <v>0</v>
          </cell>
          <cell r="AR110">
            <v>0</v>
          </cell>
          <cell r="AZ110">
            <v>517</v>
          </cell>
          <cell r="BA110">
            <v>517</v>
          </cell>
          <cell r="BG110">
            <v>0</v>
          </cell>
          <cell r="BH110">
            <v>0</v>
          </cell>
          <cell r="BI110">
            <v>0</v>
          </cell>
          <cell r="BM110">
            <v>560</v>
          </cell>
          <cell r="BN110">
            <v>560</v>
          </cell>
          <cell r="BO110">
            <v>560</v>
          </cell>
          <cell r="BR110">
            <v>517</v>
          </cell>
          <cell r="BS110">
            <v>517</v>
          </cell>
          <cell r="BT110">
            <v>517</v>
          </cell>
          <cell r="BU110">
            <v>0</v>
          </cell>
          <cell r="BX110">
            <v>700</v>
          </cell>
          <cell r="BY110">
            <v>700</v>
          </cell>
          <cell r="BZ110">
            <v>700</v>
          </cell>
          <cell r="CA110">
            <v>0</v>
          </cell>
          <cell r="CB110">
            <v>0</v>
          </cell>
          <cell r="CC110">
            <v>100</v>
          </cell>
          <cell r="CD110">
            <v>100</v>
          </cell>
          <cell r="CJ110">
            <v>-700</v>
          </cell>
          <cell r="CK110">
            <v>-700</v>
          </cell>
        </row>
        <row r="111">
          <cell r="B111" t="str">
            <v>Trường PTDTBT TH&amp; THCS xã Công Sơn, huyện Cao Lộc</v>
          </cell>
          <cell r="D111" t="str">
            <v>xã Công Sơn</v>
          </cell>
          <cell r="E111" t="str">
            <v>Dân dụng cấp III</v>
          </cell>
          <cell r="F111">
            <v>2022</v>
          </cell>
          <cell r="H111">
            <v>1400</v>
          </cell>
          <cell r="I111">
            <v>1400</v>
          </cell>
          <cell r="N111">
            <v>1400</v>
          </cell>
          <cell r="O111">
            <v>1400</v>
          </cell>
          <cell r="P111">
            <v>0</v>
          </cell>
          <cell r="Q111">
            <v>0</v>
          </cell>
          <cell r="R111">
            <v>0</v>
          </cell>
          <cell r="S111">
            <v>0</v>
          </cell>
          <cell r="AH111">
            <v>600</v>
          </cell>
          <cell r="AI111">
            <v>600</v>
          </cell>
          <cell r="AO111">
            <v>1.2090000000000001</v>
          </cell>
          <cell r="AP111">
            <v>1.2090000000000001</v>
          </cell>
          <cell r="AQ111">
            <v>1.2090000000000001</v>
          </cell>
          <cell r="AZ111">
            <v>400</v>
          </cell>
          <cell r="BA111">
            <v>400</v>
          </cell>
          <cell r="BG111">
            <v>0</v>
          </cell>
          <cell r="BH111">
            <v>0</v>
          </cell>
          <cell r="BI111">
            <v>0</v>
          </cell>
          <cell r="BM111">
            <v>480</v>
          </cell>
          <cell r="BN111">
            <v>480</v>
          </cell>
          <cell r="BO111">
            <v>480</v>
          </cell>
          <cell r="BR111">
            <v>400</v>
          </cell>
          <cell r="BS111">
            <v>400</v>
          </cell>
          <cell r="BT111">
            <v>400</v>
          </cell>
          <cell r="BU111">
            <v>0</v>
          </cell>
          <cell r="BX111">
            <v>598.79100000000005</v>
          </cell>
          <cell r="BY111">
            <v>598.79100000000005</v>
          </cell>
          <cell r="BZ111">
            <v>598.79100000000005</v>
          </cell>
          <cell r="CA111">
            <v>0</v>
          </cell>
          <cell r="CB111">
            <v>0</v>
          </cell>
          <cell r="CC111">
            <v>0</v>
          </cell>
          <cell r="CJ111">
            <v>0</v>
          </cell>
        </row>
        <row r="112">
          <cell r="B112" t="str">
            <v>Trường PTDTBT TH&amp; THCS xã Lộc Yên, huyện Cao Lộc</v>
          </cell>
          <cell r="D112" t="str">
            <v>xã Lộc Yên</v>
          </cell>
          <cell r="E112" t="str">
            <v>Dân dụng cấp III</v>
          </cell>
          <cell r="F112">
            <v>2022</v>
          </cell>
          <cell r="H112">
            <v>6000</v>
          </cell>
          <cell r="I112">
            <v>5800</v>
          </cell>
          <cell r="J112">
            <v>200</v>
          </cell>
          <cell r="N112">
            <v>6000</v>
          </cell>
          <cell r="O112">
            <v>5800</v>
          </cell>
          <cell r="P112">
            <v>0</v>
          </cell>
          <cell r="Q112">
            <v>0</v>
          </cell>
          <cell r="R112">
            <v>200</v>
          </cell>
          <cell r="S112">
            <v>0</v>
          </cell>
          <cell r="AH112">
            <v>2000</v>
          </cell>
          <cell r="AI112">
            <v>2000</v>
          </cell>
          <cell r="AO112">
            <v>265.01499999999987</v>
          </cell>
          <cell r="AP112">
            <v>265.01499999999987</v>
          </cell>
          <cell r="AQ112">
            <v>265.01499999999987</v>
          </cell>
          <cell r="AZ112">
            <v>2200</v>
          </cell>
          <cell r="BA112">
            <v>2200</v>
          </cell>
          <cell r="BG112">
            <v>0</v>
          </cell>
          <cell r="BH112">
            <v>0</v>
          </cell>
          <cell r="BI112">
            <v>0</v>
          </cell>
          <cell r="BM112">
            <v>1214.5</v>
          </cell>
          <cell r="BN112">
            <v>1214.5</v>
          </cell>
          <cell r="BO112">
            <v>1214.5</v>
          </cell>
          <cell r="BR112">
            <v>2200</v>
          </cell>
          <cell r="BS112">
            <v>2200</v>
          </cell>
          <cell r="BT112">
            <v>2200</v>
          </cell>
          <cell r="BU112">
            <v>0</v>
          </cell>
          <cell r="BX112">
            <v>1734.9850000000001</v>
          </cell>
          <cell r="BY112">
            <v>1734.9850000000001</v>
          </cell>
          <cell r="BZ112">
            <v>1734.9850000000001</v>
          </cell>
          <cell r="CA112">
            <v>0</v>
          </cell>
          <cell r="CB112">
            <v>0</v>
          </cell>
          <cell r="CC112">
            <v>1800</v>
          </cell>
          <cell r="CD112">
            <v>1600</v>
          </cell>
          <cell r="CG112">
            <v>200</v>
          </cell>
          <cell r="CJ112">
            <v>0</v>
          </cell>
        </row>
        <row r="113">
          <cell r="B113" t="str">
            <v>Trường TH xã Xuân Long</v>
          </cell>
          <cell r="D113" t="str">
            <v>xã Xuân Long</v>
          </cell>
          <cell r="E113" t="str">
            <v>Dân dụng cấp III</v>
          </cell>
          <cell r="F113">
            <v>2022</v>
          </cell>
          <cell r="H113">
            <v>4600</v>
          </cell>
          <cell r="I113">
            <v>4500</v>
          </cell>
          <cell r="J113">
            <v>100</v>
          </cell>
          <cell r="N113">
            <v>4600</v>
          </cell>
          <cell r="O113">
            <v>4500</v>
          </cell>
          <cell r="P113">
            <v>0</v>
          </cell>
          <cell r="Q113">
            <v>0</v>
          </cell>
          <cell r="R113">
            <v>100</v>
          </cell>
          <cell r="S113">
            <v>0</v>
          </cell>
          <cell r="AH113">
            <v>2000</v>
          </cell>
          <cell r="AI113">
            <v>1900</v>
          </cell>
          <cell r="AL113">
            <v>100</v>
          </cell>
          <cell r="AO113">
            <v>284.03899999999999</v>
          </cell>
          <cell r="AP113">
            <v>284.03899999999999</v>
          </cell>
          <cell r="AQ113">
            <v>284.03899999999999</v>
          </cell>
          <cell r="AZ113">
            <v>1500</v>
          </cell>
          <cell r="BA113">
            <v>1500</v>
          </cell>
          <cell r="BG113">
            <v>0</v>
          </cell>
          <cell r="BH113">
            <v>0</v>
          </cell>
          <cell r="BI113">
            <v>0</v>
          </cell>
          <cell r="BM113">
            <v>1292.8000000000002</v>
          </cell>
          <cell r="BN113">
            <v>1292.8000000000002</v>
          </cell>
          <cell r="BO113">
            <v>1292.8000000000002</v>
          </cell>
          <cell r="BR113">
            <v>1500</v>
          </cell>
          <cell r="BS113">
            <v>1500</v>
          </cell>
          <cell r="BT113">
            <v>1500</v>
          </cell>
          <cell r="BU113">
            <v>0</v>
          </cell>
          <cell r="BX113">
            <v>1715.961</v>
          </cell>
          <cell r="BY113">
            <v>1715.961</v>
          </cell>
          <cell r="BZ113">
            <v>1615.961</v>
          </cell>
          <cell r="CA113">
            <v>100</v>
          </cell>
          <cell r="CB113">
            <v>0</v>
          </cell>
          <cell r="CC113">
            <v>1100</v>
          </cell>
          <cell r="CD113">
            <v>1100</v>
          </cell>
          <cell r="CJ113">
            <v>0</v>
          </cell>
        </row>
        <row r="114">
          <cell r="B114" t="str">
            <v>Trường PTDTBT THCS xã Thạch Đạn, huyện Cao Lộc. Hạng mục phòng học</v>
          </cell>
          <cell r="D114" t="str">
            <v>xã Thạch Đạn</v>
          </cell>
          <cell r="E114" t="str">
            <v>Dân dụng cấp III</v>
          </cell>
          <cell r="F114">
            <v>2023</v>
          </cell>
          <cell r="H114">
            <v>1000</v>
          </cell>
          <cell r="I114">
            <v>1000</v>
          </cell>
          <cell r="N114">
            <v>1000</v>
          </cell>
          <cell r="O114">
            <v>1000</v>
          </cell>
          <cell r="P114">
            <v>0</v>
          </cell>
          <cell r="Q114">
            <v>0</v>
          </cell>
          <cell r="R114">
            <v>0</v>
          </cell>
          <cell r="S114">
            <v>0</v>
          </cell>
          <cell r="AZ114">
            <v>400</v>
          </cell>
          <cell r="BA114">
            <v>400</v>
          </cell>
          <cell r="BG114">
            <v>200</v>
          </cell>
          <cell r="BH114">
            <v>200</v>
          </cell>
          <cell r="BI114">
            <v>200</v>
          </cell>
          <cell r="BR114">
            <v>400</v>
          </cell>
          <cell r="BS114">
            <v>400</v>
          </cell>
          <cell r="BT114">
            <v>400</v>
          </cell>
          <cell r="BU114">
            <v>0</v>
          </cell>
          <cell r="BX114">
            <v>0</v>
          </cell>
          <cell r="BY114">
            <v>0</v>
          </cell>
          <cell r="BZ114">
            <v>0</v>
          </cell>
          <cell r="CA114">
            <v>0</v>
          </cell>
          <cell r="CB114">
            <v>0</v>
          </cell>
          <cell r="CC114">
            <v>600</v>
          </cell>
          <cell r="CD114">
            <v>600</v>
          </cell>
          <cell r="CJ114">
            <v>0</v>
          </cell>
        </row>
        <row r="115">
          <cell r="B115" t="str">
            <v>Trường TH&amp; THCS xã Bình Trung</v>
          </cell>
          <cell r="D115" t="str">
            <v>xã Bình Trung</v>
          </cell>
          <cell r="E115" t="str">
            <v>Dân dụng cấp III</v>
          </cell>
          <cell r="F115">
            <v>2023</v>
          </cell>
          <cell r="H115">
            <v>1500</v>
          </cell>
          <cell r="I115">
            <v>1500</v>
          </cell>
          <cell r="N115">
            <v>1500</v>
          </cell>
          <cell r="O115">
            <v>1500</v>
          </cell>
          <cell r="P115">
            <v>0</v>
          </cell>
          <cell r="Q115">
            <v>0</v>
          </cell>
          <cell r="R115">
            <v>0</v>
          </cell>
          <cell r="S115">
            <v>0</v>
          </cell>
          <cell r="AZ115">
            <v>800</v>
          </cell>
          <cell r="BA115">
            <v>800</v>
          </cell>
          <cell r="BG115">
            <v>320</v>
          </cell>
          <cell r="BH115">
            <v>320</v>
          </cell>
          <cell r="BI115">
            <v>320</v>
          </cell>
          <cell r="BR115">
            <v>800</v>
          </cell>
          <cell r="BS115">
            <v>800</v>
          </cell>
          <cell r="BT115">
            <v>800</v>
          </cell>
          <cell r="BU115">
            <v>0</v>
          </cell>
          <cell r="BX115">
            <v>0</v>
          </cell>
          <cell r="BY115">
            <v>0</v>
          </cell>
          <cell r="BZ115">
            <v>0</v>
          </cell>
          <cell r="CA115">
            <v>0</v>
          </cell>
          <cell r="CB115">
            <v>0</v>
          </cell>
          <cell r="CC115">
            <v>700</v>
          </cell>
          <cell r="CD115">
            <v>700</v>
          </cell>
          <cell r="CJ115">
            <v>0</v>
          </cell>
        </row>
        <row r="116">
          <cell r="B116" t="str">
            <v>Trường PTDTBT TH&amp; THCS xã Thanh Lòa, huyện Cao Lộc</v>
          </cell>
          <cell r="D116" t="str">
            <v>xã Thanh Lòa</v>
          </cell>
          <cell r="E116" t="str">
            <v>Dân dụng cấp III</v>
          </cell>
          <cell r="F116">
            <v>2023</v>
          </cell>
          <cell r="H116">
            <v>1500</v>
          </cell>
          <cell r="I116">
            <v>1244</v>
          </cell>
          <cell r="J116">
            <v>256</v>
          </cell>
          <cell r="N116">
            <v>1500</v>
          </cell>
          <cell r="O116">
            <v>1244</v>
          </cell>
          <cell r="P116">
            <v>0</v>
          </cell>
          <cell r="Q116">
            <v>0</v>
          </cell>
          <cell r="R116">
            <v>256</v>
          </cell>
          <cell r="S116">
            <v>0</v>
          </cell>
          <cell r="AZ116">
            <v>799</v>
          </cell>
          <cell r="BA116">
            <v>600</v>
          </cell>
          <cell r="BD116">
            <v>199</v>
          </cell>
          <cell r="BG116">
            <v>379</v>
          </cell>
          <cell r="BH116">
            <v>379</v>
          </cell>
          <cell r="BI116">
            <v>180</v>
          </cell>
          <cell r="BJ116">
            <v>199</v>
          </cell>
          <cell r="BR116">
            <v>799</v>
          </cell>
          <cell r="BS116">
            <v>799</v>
          </cell>
          <cell r="BT116">
            <v>600</v>
          </cell>
          <cell r="BU116">
            <v>199</v>
          </cell>
          <cell r="BX116">
            <v>0</v>
          </cell>
          <cell r="BY116">
            <v>0</v>
          </cell>
          <cell r="BZ116">
            <v>0</v>
          </cell>
          <cell r="CA116">
            <v>0</v>
          </cell>
          <cell r="CB116">
            <v>0</v>
          </cell>
          <cell r="CC116">
            <v>544</v>
          </cell>
          <cell r="CD116">
            <v>544</v>
          </cell>
          <cell r="CJ116">
            <v>100</v>
          </cell>
          <cell r="CK116">
            <v>100</v>
          </cell>
        </row>
        <row r="117">
          <cell r="B117" t="str">
            <v>Trường Tiểu học xã Cao Lâu, huyện Cao Lộc</v>
          </cell>
          <cell r="D117" t="str">
            <v>xã Cao Lâu</v>
          </cell>
          <cell r="E117" t="str">
            <v>Dân dụng cấp III</v>
          </cell>
          <cell r="F117">
            <v>2023</v>
          </cell>
          <cell r="H117">
            <v>1700</v>
          </cell>
          <cell r="I117">
            <v>1244</v>
          </cell>
          <cell r="J117">
            <v>456</v>
          </cell>
          <cell r="N117">
            <v>1700</v>
          </cell>
          <cell r="O117">
            <v>1244</v>
          </cell>
          <cell r="P117">
            <v>0</v>
          </cell>
          <cell r="Q117">
            <v>0</v>
          </cell>
          <cell r="R117">
            <v>456</v>
          </cell>
          <cell r="S117">
            <v>0</v>
          </cell>
          <cell r="AZ117">
            <v>764</v>
          </cell>
          <cell r="BA117">
            <v>564</v>
          </cell>
          <cell r="BD117">
            <v>200</v>
          </cell>
          <cell r="BG117">
            <v>369.2</v>
          </cell>
          <cell r="BH117">
            <v>369.2</v>
          </cell>
          <cell r="BI117">
            <v>169.2</v>
          </cell>
          <cell r="BJ117">
            <v>200</v>
          </cell>
          <cell r="BR117">
            <v>764</v>
          </cell>
          <cell r="BS117">
            <v>764</v>
          </cell>
          <cell r="BT117">
            <v>564</v>
          </cell>
          <cell r="BU117">
            <v>200</v>
          </cell>
          <cell r="BX117">
            <v>0</v>
          </cell>
          <cell r="BY117">
            <v>0</v>
          </cell>
          <cell r="BZ117">
            <v>0</v>
          </cell>
          <cell r="CA117">
            <v>0</v>
          </cell>
          <cell r="CB117">
            <v>0</v>
          </cell>
          <cell r="CC117">
            <v>936</v>
          </cell>
          <cell r="CD117">
            <v>680</v>
          </cell>
          <cell r="CG117">
            <v>256</v>
          </cell>
          <cell r="CJ117">
            <v>0</v>
          </cell>
        </row>
        <row r="118">
          <cell r="B118" t="str">
            <v>Trường Tiểu học xã Thạch Đạn, huyện Cao Lộc. Hạng mục phòng học, phòng giáo viên, khu phụ trợ</v>
          </cell>
          <cell r="D118" t="str">
            <v>xã Thạch Đạn</v>
          </cell>
          <cell r="E118" t="str">
            <v>Dân dụng cấp III</v>
          </cell>
          <cell r="F118">
            <v>2024</v>
          </cell>
          <cell r="H118">
            <v>3500</v>
          </cell>
          <cell r="I118">
            <v>3500</v>
          </cell>
          <cell r="N118">
            <v>3500</v>
          </cell>
          <cell r="O118">
            <v>3500</v>
          </cell>
          <cell r="P118">
            <v>0</v>
          </cell>
          <cell r="Q118">
            <v>0</v>
          </cell>
          <cell r="R118">
            <v>0</v>
          </cell>
          <cell r="S118">
            <v>0</v>
          </cell>
          <cell r="AZ118">
            <v>0</v>
          </cell>
          <cell r="BR118">
            <v>0</v>
          </cell>
          <cell r="BS118">
            <v>0</v>
          </cell>
          <cell r="BT118">
            <v>0</v>
          </cell>
          <cell r="BU118">
            <v>0</v>
          </cell>
          <cell r="BX118">
            <v>0</v>
          </cell>
          <cell r="BY118">
            <v>0</v>
          </cell>
          <cell r="BZ118">
            <v>0</v>
          </cell>
          <cell r="CA118">
            <v>0</v>
          </cell>
          <cell r="CB118">
            <v>0</v>
          </cell>
          <cell r="CC118">
            <v>2908</v>
          </cell>
          <cell r="CD118">
            <v>2908</v>
          </cell>
          <cell r="CJ118">
            <v>592</v>
          </cell>
          <cell r="CK118">
            <v>592</v>
          </cell>
        </row>
        <row r="119">
          <cell r="B119" t="str">
            <v>Trường PTDTBT THCS xã Xuân Long, huyện Cao Lộc</v>
          </cell>
          <cell r="D119" t="str">
            <v>xã Xuân Long</v>
          </cell>
          <cell r="E119" t="str">
            <v>Dân dụng cấp III</v>
          </cell>
          <cell r="F119">
            <v>2025</v>
          </cell>
          <cell r="H119">
            <v>4000</v>
          </cell>
          <cell r="I119">
            <v>4000</v>
          </cell>
          <cell r="N119">
            <v>3944</v>
          </cell>
          <cell r="O119">
            <v>3944</v>
          </cell>
          <cell r="P119">
            <v>0</v>
          </cell>
          <cell r="Q119">
            <v>0</v>
          </cell>
          <cell r="R119">
            <v>0</v>
          </cell>
          <cell r="S119">
            <v>0</v>
          </cell>
          <cell r="AZ119">
            <v>0</v>
          </cell>
          <cell r="BR119">
            <v>0</v>
          </cell>
          <cell r="BS119">
            <v>0</v>
          </cell>
          <cell r="BT119">
            <v>0</v>
          </cell>
          <cell r="BU119">
            <v>0</v>
          </cell>
          <cell r="BX119">
            <v>0</v>
          </cell>
          <cell r="BY119">
            <v>0</v>
          </cell>
          <cell r="BZ119">
            <v>0</v>
          </cell>
          <cell r="CA119">
            <v>0</v>
          </cell>
          <cell r="CB119">
            <v>0</v>
          </cell>
          <cell r="CC119">
            <v>0</v>
          </cell>
          <cell r="CJ119">
            <v>3944</v>
          </cell>
          <cell r="CK119">
            <v>3944</v>
          </cell>
        </row>
        <row r="120">
          <cell r="B120" t="str">
            <v>Trường PTDTBT TH&amp; THCS xã Phú Xá</v>
          </cell>
          <cell r="D120" t="str">
            <v>xã Phú Xá</v>
          </cell>
          <cell r="E120" t="str">
            <v>Dân dụng cấp III</v>
          </cell>
          <cell r="F120">
            <v>2025</v>
          </cell>
          <cell r="H120">
            <v>5000</v>
          </cell>
          <cell r="I120">
            <v>4543</v>
          </cell>
          <cell r="J120">
            <v>457</v>
          </cell>
          <cell r="N120">
            <v>4951</v>
          </cell>
          <cell r="O120">
            <v>4494</v>
          </cell>
          <cell r="P120">
            <v>0</v>
          </cell>
          <cell r="Q120">
            <v>0</v>
          </cell>
          <cell r="R120">
            <v>457</v>
          </cell>
          <cell r="S120">
            <v>0</v>
          </cell>
          <cell r="AZ120">
            <v>0</v>
          </cell>
          <cell r="BR120">
            <v>0</v>
          </cell>
          <cell r="BS120">
            <v>0</v>
          </cell>
          <cell r="BT120">
            <v>0</v>
          </cell>
          <cell r="BU120">
            <v>0</v>
          </cell>
          <cell r="BX120">
            <v>0</v>
          </cell>
          <cell r="BY120">
            <v>0</v>
          </cell>
          <cell r="BZ120">
            <v>0</v>
          </cell>
          <cell r="CA120">
            <v>0</v>
          </cell>
          <cell r="CB120">
            <v>0</v>
          </cell>
          <cell r="CC120">
            <v>0</v>
          </cell>
          <cell r="CJ120">
            <v>4951</v>
          </cell>
          <cell r="CK120">
            <v>4494</v>
          </cell>
        </row>
        <row r="121">
          <cell r="B121" t="str">
            <v>Dự án 6</v>
          </cell>
          <cell r="F121">
            <v>0</v>
          </cell>
          <cell r="H121">
            <v>1238</v>
          </cell>
          <cell r="I121">
            <v>1179</v>
          </cell>
          <cell r="J121">
            <v>59</v>
          </cell>
          <cell r="K121">
            <v>0</v>
          </cell>
          <cell r="L121">
            <v>0</v>
          </cell>
          <cell r="M121">
            <v>0</v>
          </cell>
          <cell r="N121">
            <v>1238</v>
          </cell>
          <cell r="O121">
            <v>1179</v>
          </cell>
          <cell r="P121">
            <v>0</v>
          </cell>
          <cell r="Q121">
            <v>0</v>
          </cell>
          <cell r="R121">
            <v>59</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331</v>
          </cell>
          <cell r="AI121">
            <v>315</v>
          </cell>
          <cell r="AJ121">
            <v>0</v>
          </cell>
          <cell r="AK121">
            <v>0</v>
          </cell>
          <cell r="AL121">
            <v>16</v>
          </cell>
          <cell r="AM121">
            <v>0</v>
          </cell>
          <cell r="AN121">
            <v>0</v>
          </cell>
          <cell r="AO121">
            <v>155</v>
          </cell>
          <cell r="AP121">
            <v>155</v>
          </cell>
          <cell r="AQ121">
            <v>155</v>
          </cell>
          <cell r="AR121">
            <v>0</v>
          </cell>
          <cell r="AS121">
            <v>0</v>
          </cell>
          <cell r="AT121">
            <v>0</v>
          </cell>
          <cell r="AU121">
            <v>0</v>
          </cell>
          <cell r="AV121">
            <v>0</v>
          </cell>
          <cell r="AW121">
            <v>0</v>
          </cell>
          <cell r="AX121">
            <v>0</v>
          </cell>
          <cell r="AY121">
            <v>0</v>
          </cell>
          <cell r="AZ121">
            <v>240</v>
          </cell>
          <cell r="BA121">
            <v>229</v>
          </cell>
          <cell r="BB121">
            <v>0</v>
          </cell>
          <cell r="BC121">
            <v>0</v>
          </cell>
          <cell r="BD121">
            <v>11</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240</v>
          </cell>
          <cell r="BS121">
            <v>240</v>
          </cell>
          <cell r="BT121">
            <v>229</v>
          </cell>
          <cell r="BU121">
            <v>11</v>
          </cell>
          <cell r="BV121">
            <v>0</v>
          </cell>
          <cell r="BW121">
            <v>0</v>
          </cell>
          <cell r="BX121">
            <v>176</v>
          </cell>
          <cell r="BY121">
            <v>176</v>
          </cell>
          <cell r="BZ121">
            <v>160</v>
          </cell>
          <cell r="CA121">
            <v>16</v>
          </cell>
          <cell r="CB121">
            <v>0</v>
          </cell>
          <cell r="CC121">
            <v>302</v>
          </cell>
          <cell r="CD121">
            <v>288</v>
          </cell>
          <cell r="CE121">
            <v>0</v>
          </cell>
          <cell r="CF121">
            <v>0</v>
          </cell>
          <cell r="CG121">
            <v>14</v>
          </cell>
          <cell r="CH121">
            <v>0</v>
          </cell>
          <cell r="CI121">
            <v>0</v>
          </cell>
          <cell r="CJ121">
            <v>302</v>
          </cell>
          <cell r="CK121">
            <v>288</v>
          </cell>
        </row>
        <row r="122">
          <cell r="B122" t="str">
            <v>Nhà văn hóa thôn Bản Lành, xã Hòa Cư, huyện cao Lộc</v>
          </cell>
          <cell r="D122" t="str">
            <v>xã Hòa Cư</v>
          </cell>
          <cell r="E122" t="str">
            <v>Dân dụng cấp III</v>
          </cell>
          <cell r="F122">
            <v>2022</v>
          </cell>
          <cell r="H122">
            <v>171</v>
          </cell>
          <cell r="I122">
            <v>155</v>
          </cell>
          <cell r="J122">
            <v>16</v>
          </cell>
          <cell r="N122">
            <v>171</v>
          </cell>
          <cell r="O122">
            <v>155</v>
          </cell>
          <cell r="P122">
            <v>0</v>
          </cell>
          <cell r="Q122">
            <v>0</v>
          </cell>
          <cell r="R122">
            <v>16</v>
          </cell>
          <cell r="S122">
            <v>0</v>
          </cell>
          <cell r="AH122">
            <v>171</v>
          </cell>
          <cell r="AI122">
            <v>155</v>
          </cell>
          <cell r="AL122">
            <v>16</v>
          </cell>
          <cell r="AO122">
            <v>155</v>
          </cell>
          <cell r="AP122">
            <v>155</v>
          </cell>
          <cell r="AQ122">
            <v>155</v>
          </cell>
          <cell r="AZ122">
            <v>0</v>
          </cell>
          <cell r="BR122">
            <v>0</v>
          </cell>
          <cell r="BS122">
            <v>0</v>
          </cell>
          <cell r="BT122">
            <v>0</v>
          </cell>
          <cell r="BU122">
            <v>0</v>
          </cell>
          <cell r="BX122">
            <v>16</v>
          </cell>
          <cell r="BY122">
            <v>16</v>
          </cell>
          <cell r="BZ122">
            <v>0</v>
          </cell>
          <cell r="CA122">
            <v>16</v>
          </cell>
          <cell r="CB122">
            <v>0</v>
          </cell>
          <cell r="CC122">
            <v>0</v>
          </cell>
          <cell r="CJ122">
            <v>0</v>
          </cell>
        </row>
        <row r="123">
          <cell r="B123" t="str">
            <v xml:space="preserve"> Xây dựng Nhà văn hóa thôn Co Loi, xã Mẫu Sơn, huyện cao Lộc</v>
          </cell>
          <cell r="D123" t="str">
            <v xml:space="preserve"> xã Mẫu Sơn</v>
          </cell>
          <cell r="E123" t="str">
            <v>Dân dụng cấp III</v>
          </cell>
          <cell r="F123">
            <v>2022</v>
          </cell>
          <cell r="H123">
            <v>160</v>
          </cell>
          <cell r="I123">
            <v>160</v>
          </cell>
          <cell r="N123">
            <v>160</v>
          </cell>
          <cell r="O123">
            <v>160</v>
          </cell>
          <cell r="P123">
            <v>0</v>
          </cell>
          <cell r="Q123">
            <v>0</v>
          </cell>
          <cell r="R123">
            <v>0</v>
          </cell>
          <cell r="S123">
            <v>0</v>
          </cell>
          <cell r="AH123">
            <v>160</v>
          </cell>
          <cell r="AI123">
            <v>160</v>
          </cell>
          <cell r="AO123">
            <v>0</v>
          </cell>
          <cell r="AP123">
            <v>0</v>
          </cell>
          <cell r="AQ123">
            <v>0</v>
          </cell>
          <cell r="AZ123">
            <v>0</v>
          </cell>
          <cell r="BR123">
            <v>0</v>
          </cell>
          <cell r="BS123">
            <v>0</v>
          </cell>
          <cell r="BT123">
            <v>0</v>
          </cell>
          <cell r="BU123">
            <v>0</v>
          </cell>
          <cell r="BX123">
            <v>160</v>
          </cell>
          <cell r="BY123">
            <v>160</v>
          </cell>
          <cell r="BZ123">
            <v>160</v>
          </cell>
          <cell r="CA123">
            <v>0</v>
          </cell>
          <cell r="CB123">
            <v>0</v>
          </cell>
          <cell r="CC123">
            <v>0</v>
          </cell>
          <cell r="CJ123">
            <v>0</v>
          </cell>
        </row>
        <row r="124">
          <cell r="B124" t="str">
            <v xml:space="preserve"> Nhà văn hóa thôn Bản Luận, xã Hòa Cư, huyện Cao Lộc</v>
          </cell>
          <cell r="D124" t="str">
            <v>xã Hòa Cư</v>
          </cell>
          <cell r="E124" t="str">
            <v>Dân dụng cấp III</v>
          </cell>
          <cell r="F124">
            <v>2023</v>
          </cell>
          <cell r="H124">
            <v>152</v>
          </cell>
          <cell r="I124">
            <v>144</v>
          </cell>
          <cell r="J124">
            <v>8</v>
          </cell>
          <cell r="N124">
            <v>152</v>
          </cell>
          <cell r="O124">
            <v>144</v>
          </cell>
          <cell r="P124">
            <v>0</v>
          </cell>
          <cell r="Q124">
            <v>0</v>
          </cell>
          <cell r="R124">
            <v>8</v>
          </cell>
          <cell r="S124">
            <v>0</v>
          </cell>
          <cell r="AZ124">
            <v>121</v>
          </cell>
          <cell r="BA124">
            <v>113</v>
          </cell>
          <cell r="BD124">
            <v>8</v>
          </cell>
          <cell r="BR124">
            <v>121</v>
          </cell>
          <cell r="BS124">
            <v>121</v>
          </cell>
          <cell r="BT124">
            <v>113</v>
          </cell>
          <cell r="BU124">
            <v>8</v>
          </cell>
          <cell r="BX124">
            <v>0</v>
          </cell>
          <cell r="BY124">
            <v>0</v>
          </cell>
          <cell r="BZ124">
            <v>0</v>
          </cell>
          <cell r="CA124">
            <v>0</v>
          </cell>
          <cell r="CB124">
            <v>0</v>
          </cell>
          <cell r="CC124">
            <v>0</v>
          </cell>
          <cell r="CJ124">
            <v>0</v>
          </cell>
        </row>
        <row r="125">
          <cell r="B125" t="str">
            <v>Xây dựng Nhà văn hóa thôn Chè Lân, xã Hòa Cư, huyện Cao Lộc</v>
          </cell>
          <cell r="D125" t="str">
            <v>xã Hòa Cư</v>
          </cell>
          <cell r="E125" t="str">
            <v>Dân dụng cấp III</v>
          </cell>
          <cell r="F125">
            <v>2023</v>
          </cell>
          <cell r="H125">
            <v>151</v>
          </cell>
          <cell r="I125">
            <v>144</v>
          </cell>
          <cell r="J125">
            <v>7</v>
          </cell>
          <cell r="N125">
            <v>151</v>
          </cell>
          <cell r="O125">
            <v>144</v>
          </cell>
          <cell r="P125">
            <v>0</v>
          </cell>
          <cell r="Q125">
            <v>0</v>
          </cell>
          <cell r="R125">
            <v>7</v>
          </cell>
          <cell r="S125">
            <v>0</v>
          </cell>
          <cell r="AZ125">
            <v>119</v>
          </cell>
          <cell r="BA125">
            <v>116</v>
          </cell>
          <cell r="BD125">
            <v>3</v>
          </cell>
          <cell r="BR125">
            <v>119</v>
          </cell>
          <cell r="BS125">
            <v>119</v>
          </cell>
          <cell r="BT125">
            <v>116</v>
          </cell>
          <cell r="BU125">
            <v>3</v>
          </cell>
          <cell r="BX125">
            <v>0</v>
          </cell>
          <cell r="BY125">
            <v>0</v>
          </cell>
          <cell r="BZ125">
            <v>0</v>
          </cell>
          <cell r="CA125">
            <v>0</v>
          </cell>
          <cell r="CB125">
            <v>0</v>
          </cell>
          <cell r="CC125">
            <v>0</v>
          </cell>
          <cell r="CJ125">
            <v>0</v>
          </cell>
        </row>
        <row r="126">
          <cell r="B126" t="str">
            <v>Xây dựng Nhà văn hóa thôn Phú Thịnh, xã Phú Xá, huyện Cao Lộc</v>
          </cell>
          <cell r="D126" t="str">
            <v>xã Phú Xá</v>
          </cell>
          <cell r="E126" t="str">
            <v>Dân dụng cấp III</v>
          </cell>
          <cell r="F126">
            <v>2024</v>
          </cell>
          <cell r="H126">
            <v>151</v>
          </cell>
          <cell r="I126">
            <v>144</v>
          </cell>
          <cell r="J126">
            <v>7</v>
          </cell>
          <cell r="N126">
            <v>151</v>
          </cell>
          <cell r="O126">
            <v>144</v>
          </cell>
          <cell r="P126">
            <v>0</v>
          </cell>
          <cell r="Q126">
            <v>0</v>
          </cell>
          <cell r="R126">
            <v>7</v>
          </cell>
          <cell r="S126">
            <v>0</v>
          </cell>
          <cell r="AZ126">
            <v>0</v>
          </cell>
          <cell r="BR126">
            <v>0</v>
          </cell>
          <cell r="BS126">
            <v>0</v>
          </cell>
          <cell r="BT126">
            <v>0</v>
          </cell>
          <cell r="BU126">
            <v>0</v>
          </cell>
          <cell r="BX126">
            <v>0</v>
          </cell>
          <cell r="BY126">
            <v>0</v>
          </cell>
          <cell r="BZ126">
            <v>0</v>
          </cell>
          <cell r="CA126">
            <v>0</v>
          </cell>
          <cell r="CB126">
            <v>0</v>
          </cell>
          <cell r="CC126">
            <v>151</v>
          </cell>
          <cell r="CD126">
            <v>144</v>
          </cell>
          <cell r="CG126">
            <v>7</v>
          </cell>
          <cell r="CJ126">
            <v>0</v>
          </cell>
        </row>
        <row r="127">
          <cell r="B127" t="str">
            <v>Xây dựng Nhà văn hóa thôn Long Giang, xã Xuân Long, huyện Cao Lộc</v>
          </cell>
          <cell r="D127" t="str">
            <v>xã Xuân Long</v>
          </cell>
          <cell r="E127" t="str">
            <v>Dân dụng cấp III</v>
          </cell>
          <cell r="F127">
            <v>2024</v>
          </cell>
          <cell r="H127">
            <v>151</v>
          </cell>
          <cell r="I127">
            <v>144</v>
          </cell>
          <cell r="J127">
            <v>7</v>
          </cell>
          <cell r="N127">
            <v>151</v>
          </cell>
          <cell r="O127">
            <v>144</v>
          </cell>
          <cell r="P127">
            <v>0</v>
          </cell>
          <cell r="Q127">
            <v>0</v>
          </cell>
          <cell r="R127">
            <v>7</v>
          </cell>
          <cell r="S127">
            <v>0</v>
          </cell>
          <cell r="AZ127">
            <v>0</v>
          </cell>
          <cell r="BR127">
            <v>0</v>
          </cell>
          <cell r="BS127">
            <v>0</v>
          </cell>
          <cell r="BT127">
            <v>0</v>
          </cell>
          <cell r="BU127">
            <v>0</v>
          </cell>
          <cell r="BX127">
            <v>0</v>
          </cell>
          <cell r="BY127">
            <v>0</v>
          </cell>
          <cell r="BZ127">
            <v>0</v>
          </cell>
          <cell r="CA127">
            <v>0</v>
          </cell>
          <cell r="CB127">
            <v>0</v>
          </cell>
          <cell r="CC127">
            <v>151</v>
          </cell>
          <cell r="CD127">
            <v>144</v>
          </cell>
          <cell r="CG127">
            <v>7</v>
          </cell>
          <cell r="CJ127">
            <v>0</v>
          </cell>
        </row>
        <row r="128">
          <cell r="B128" t="str">
            <v xml:space="preserve"> Xây dựng Nhà văn hóa thôn Long Quế, xã Xuân Long, huyện Cao Lộc</v>
          </cell>
          <cell r="D128" t="str">
            <v>xã Xuân Long</v>
          </cell>
          <cell r="E128" t="str">
            <v>Dân dụng cấp III</v>
          </cell>
          <cell r="F128">
            <v>2025</v>
          </cell>
          <cell r="H128">
            <v>151</v>
          </cell>
          <cell r="I128">
            <v>144</v>
          </cell>
          <cell r="J128">
            <v>7</v>
          </cell>
          <cell r="N128">
            <v>151</v>
          </cell>
          <cell r="O128">
            <v>144</v>
          </cell>
          <cell r="P128">
            <v>0</v>
          </cell>
          <cell r="Q128">
            <v>0</v>
          </cell>
          <cell r="R128">
            <v>7</v>
          </cell>
          <cell r="S128">
            <v>0</v>
          </cell>
          <cell r="AZ128">
            <v>0</v>
          </cell>
          <cell r="BR128">
            <v>0</v>
          </cell>
          <cell r="BS128">
            <v>0</v>
          </cell>
          <cell r="BT128">
            <v>0</v>
          </cell>
          <cell r="BU128">
            <v>0</v>
          </cell>
          <cell r="BX128">
            <v>0</v>
          </cell>
          <cell r="BY128">
            <v>0</v>
          </cell>
          <cell r="BZ128">
            <v>0</v>
          </cell>
          <cell r="CA128">
            <v>0</v>
          </cell>
          <cell r="CB128">
            <v>0</v>
          </cell>
          <cell r="CC128">
            <v>0</v>
          </cell>
          <cell r="CJ128">
            <v>151</v>
          </cell>
          <cell r="CK128">
            <v>144</v>
          </cell>
        </row>
        <row r="129">
          <cell r="B129" t="str">
            <v>Nhà văn hóa thôn An Tri, xã Bình Trung, huyện Cao Lộc</v>
          </cell>
          <cell r="D129" t="str">
            <v>xã Bình Trung</v>
          </cell>
          <cell r="E129" t="str">
            <v>Dân dụng cấp III</v>
          </cell>
          <cell r="F129">
            <v>2025</v>
          </cell>
          <cell r="H129">
            <v>151</v>
          </cell>
          <cell r="I129">
            <v>144</v>
          </cell>
          <cell r="J129">
            <v>7</v>
          </cell>
          <cell r="N129">
            <v>151</v>
          </cell>
          <cell r="O129">
            <v>144</v>
          </cell>
          <cell r="P129">
            <v>0</v>
          </cell>
          <cell r="Q129">
            <v>0</v>
          </cell>
          <cell r="R129">
            <v>7</v>
          </cell>
          <cell r="S129">
            <v>0</v>
          </cell>
          <cell r="AZ129">
            <v>0</v>
          </cell>
          <cell r="BR129">
            <v>0</v>
          </cell>
          <cell r="BS129">
            <v>0</v>
          </cell>
          <cell r="BT129">
            <v>0</v>
          </cell>
          <cell r="BU129">
            <v>0</v>
          </cell>
          <cell r="BX129">
            <v>0</v>
          </cell>
          <cell r="BY129">
            <v>0</v>
          </cell>
          <cell r="BZ129">
            <v>0</v>
          </cell>
          <cell r="CA129">
            <v>0</v>
          </cell>
          <cell r="CB129">
            <v>0</v>
          </cell>
          <cell r="CC129">
            <v>0</v>
          </cell>
          <cell r="CJ129">
            <v>151</v>
          </cell>
          <cell r="CK129">
            <v>144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01 TT"/>
      <sheetName val="BIEU 02 TTTH"/>
      <sheetName val="Sheet4"/>
      <sheetName val="Sheet5"/>
    </sheetNames>
    <sheetDataSet>
      <sheetData sheetId="0" refreshError="1">
        <row r="16">
          <cell r="B16" t="str">
            <v>Nâng cấp đường Cao Lộc - Na Làng, huyện Cao Lộc (đoạn UBND huyện Cao lộc đến ngã tư quốc lộ 1A)</v>
          </cell>
          <cell r="C16" t="str">
            <v>C</v>
          </cell>
          <cell r="D16">
            <v>7482139</v>
          </cell>
          <cell r="E16" t="str">
            <v>2017-2018</v>
          </cell>
          <cell r="F16" t="str">
            <v>1721/QĐ-UBND ngày 30/10/2014</v>
          </cell>
          <cell r="G16">
            <v>13690</v>
          </cell>
          <cell r="H16">
            <v>13690</v>
          </cell>
          <cell r="I16">
            <v>13690</v>
          </cell>
          <cell r="J16">
            <v>9200</v>
          </cell>
          <cell r="K16">
            <v>3100</v>
          </cell>
          <cell r="M16">
            <v>3100</v>
          </cell>
          <cell r="N16">
            <v>0</v>
          </cell>
        </row>
        <row r="17">
          <cell r="B17" t="str">
            <v>Mở rộng khu tái định cư Hoàng văn Thụ, thị trấn Đồng Đăng, huyện Cao Lộc</v>
          </cell>
          <cell r="C17" t="str">
            <v>C</v>
          </cell>
          <cell r="D17">
            <v>7451953</v>
          </cell>
          <cell r="E17" t="str">
            <v>2016-2018</v>
          </cell>
          <cell r="F17" t="str">
            <v>1732/QĐ-UBND ngày 30/10/2014</v>
          </cell>
          <cell r="G17">
            <v>63859</v>
          </cell>
          <cell r="H17">
            <v>63859</v>
          </cell>
          <cell r="I17">
            <v>63859</v>
          </cell>
          <cell r="J17">
            <v>29200</v>
          </cell>
          <cell r="K17">
            <v>5000</v>
          </cell>
          <cell r="M17">
            <v>5000</v>
          </cell>
          <cell r="N17">
            <v>0</v>
          </cell>
        </row>
        <row r="18">
          <cell r="B18" t="str">
            <v>Cấp huyện quản lý</v>
          </cell>
          <cell r="G18" t="e">
            <v>#REF!</v>
          </cell>
          <cell r="H18" t="e">
            <v>#REF!</v>
          </cell>
          <cell r="I18" t="e">
            <v>#REF!</v>
          </cell>
          <cell r="J18" t="e">
            <v>#REF!</v>
          </cell>
          <cell r="K18" t="e">
            <v>#REF!</v>
          </cell>
          <cell r="L18" t="e">
            <v>#REF!</v>
          </cell>
          <cell r="M18" t="e">
            <v>#REF!</v>
          </cell>
          <cell r="N18">
            <v>11315.279</v>
          </cell>
          <cell r="O18">
            <v>0</v>
          </cell>
          <cell r="P18">
            <v>11315.279</v>
          </cell>
          <cell r="Q18">
            <v>0</v>
          </cell>
          <cell r="R18">
            <v>0</v>
          </cell>
        </row>
        <row r="19">
          <cell r="B19" t="str">
            <v>Nguồn vốn thu từ sử dụng đất vốn ngân sách tỉnh bổ sung cho huyện hỗ trợ các dự án xây dựng nông thôn mới</v>
          </cell>
          <cell r="G19">
            <v>10770</v>
          </cell>
          <cell r="H19">
            <v>10770</v>
          </cell>
          <cell r="I19">
            <v>10770</v>
          </cell>
          <cell r="J19">
            <v>800</v>
          </cell>
          <cell r="K19">
            <v>2700</v>
          </cell>
          <cell r="L19">
            <v>0</v>
          </cell>
          <cell r="M19">
            <v>2700</v>
          </cell>
          <cell r="N19">
            <v>2629.4390000000003</v>
          </cell>
          <cell r="O19">
            <v>0</v>
          </cell>
          <cell r="P19">
            <v>2629.4390000000003</v>
          </cell>
          <cell r="Q19">
            <v>0</v>
          </cell>
          <cell r="R19">
            <v>0</v>
          </cell>
        </row>
        <row r="20">
          <cell r="B20" t="str">
            <v>Bổ sung một số hạng mục trường THCS xã Yên Trạch, huyện Cao Lộc</v>
          </cell>
          <cell r="C20" t="str">
            <v>C</v>
          </cell>
          <cell r="D20">
            <v>7622651</v>
          </cell>
          <cell r="E20">
            <v>2017</v>
          </cell>
          <cell r="F20" t="str">
            <v>số 3235/QĐ-UBND ngày 27/10/2016</v>
          </cell>
          <cell r="G20">
            <v>6438</v>
          </cell>
          <cell r="H20">
            <v>6438</v>
          </cell>
          <cell r="I20">
            <v>6438</v>
          </cell>
          <cell r="J20">
            <v>400</v>
          </cell>
          <cell r="K20">
            <v>1300</v>
          </cell>
          <cell r="M20">
            <v>1300</v>
          </cell>
          <cell r="N20">
            <v>1300</v>
          </cell>
          <cell r="P20">
            <v>1300</v>
          </cell>
        </row>
        <row r="21">
          <cell r="B21" t="str">
            <v>Xây dựng nhà văn hóa xã Yên Trạch, huyện Cao Lộc</v>
          </cell>
          <cell r="C21" t="str">
            <v>C</v>
          </cell>
          <cell r="D21">
            <v>7632995</v>
          </cell>
          <cell r="E21">
            <v>2017</v>
          </cell>
          <cell r="F21" t="str">
            <v>số 3237/QĐ-UBND ngày 27/10/2016</v>
          </cell>
          <cell r="G21">
            <v>4332</v>
          </cell>
          <cell r="H21">
            <v>4332</v>
          </cell>
          <cell r="I21">
            <v>4332</v>
          </cell>
          <cell r="J21">
            <v>400</v>
          </cell>
          <cell r="K21">
            <v>1400</v>
          </cell>
          <cell r="M21">
            <v>1400</v>
          </cell>
          <cell r="N21">
            <v>1329.4390000000001</v>
          </cell>
          <cell r="P21">
            <v>1329.4390000000001</v>
          </cell>
        </row>
        <row r="22">
          <cell r="B22" t="str">
            <v>Nâng cấp Trường THCS xã Gia cát, huyện Cao Lộc</v>
          </cell>
          <cell r="F22" t="str">
            <v>1152/QĐ-UBND ngày 05/5/2016 (ĐC)</v>
          </cell>
          <cell r="G22">
            <v>0</v>
          </cell>
          <cell r="H22">
            <v>6478</v>
          </cell>
          <cell r="I22">
            <v>0</v>
          </cell>
          <cell r="J22">
            <v>0</v>
          </cell>
          <cell r="K22">
            <v>1500</v>
          </cell>
          <cell r="L22">
            <v>0</v>
          </cell>
          <cell r="M22">
            <v>1500</v>
          </cell>
          <cell r="N22">
            <v>0</v>
          </cell>
          <cell r="O22">
            <v>0</v>
          </cell>
          <cell r="P22">
            <v>0</v>
          </cell>
          <cell r="Q22">
            <v>0</v>
          </cell>
          <cell r="R22">
            <v>0</v>
          </cell>
        </row>
        <row r="23">
          <cell r="B23" t="str">
            <v>Đường Sơn Hồng, xã Gia Cát, huyện Cao Lộc</v>
          </cell>
          <cell r="F23" t="str">
            <v xml:space="preserve">1029/QĐ-UBND ngày 12/5/2015 </v>
          </cell>
          <cell r="G23">
            <v>0</v>
          </cell>
          <cell r="H23">
            <v>3096</v>
          </cell>
          <cell r="I23">
            <v>0</v>
          </cell>
          <cell r="J23">
            <v>0</v>
          </cell>
          <cell r="K23">
            <v>712</v>
          </cell>
          <cell r="L23">
            <v>0</v>
          </cell>
          <cell r="M23">
            <v>712</v>
          </cell>
          <cell r="N23">
            <v>0</v>
          </cell>
          <cell r="O23">
            <v>0</v>
          </cell>
          <cell r="P23">
            <v>0</v>
          </cell>
          <cell r="Q23">
            <v>0</v>
          </cell>
          <cell r="R23">
            <v>0</v>
          </cell>
        </row>
        <row r="24">
          <cell r="B24" t="str">
            <v>Đường Nà Bó, xã Gia Cát, huyện Cao Lộc</v>
          </cell>
          <cell r="C24">
            <v>0</v>
          </cell>
          <cell r="D24">
            <v>0</v>
          </cell>
          <cell r="E24">
            <v>0</v>
          </cell>
          <cell r="F24" t="str">
            <v>3738/QĐ-UBND ngày 04/11/2015 (ĐC)</v>
          </cell>
          <cell r="G24">
            <v>0</v>
          </cell>
          <cell r="H24">
            <v>2045</v>
          </cell>
          <cell r="I24">
            <v>0</v>
          </cell>
          <cell r="J24">
            <v>0</v>
          </cell>
          <cell r="K24">
            <v>161</v>
          </cell>
          <cell r="M24">
            <v>161</v>
          </cell>
          <cell r="N24">
            <v>0</v>
          </cell>
          <cell r="P24">
            <v>0</v>
          </cell>
        </row>
        <row r="25">
          <cell r="B25" t="str">
            <v>Đường thôn Liên Hòa, xã Gia Cát, huyện Cao Lộc</v>
          </cell>
          <cell r="C25">
            <v>0</v>
          </cell>
          <cell r="D25">
            <v>0</v>
          </cell>
          <cell r="E25">
            <v>0</v>
          </cell>
          <cell r="F25" t="str">
            <v>3737/QĐ-UBND ngày 04/11/2015 (ĐC)</v>
          </cell>
          <cell r="G25">
            <v>0</v>
          </cell>
          <cell r="H25">
            <v>1620</v>
          </cell>
          <cell r="I25">
            <v>0</v>
          </cell>
          <cell r="J25">
            <v>0</v>
          </cell>
          <cell r="K25">
            <v>425</v>
          </cell>
          <cell r="M25">
            <v>425</v>
          </cell>
          <cell r="N25">
            <v>0</v>
          </cell>
          <cell r="P25">
            <v>0</v>
          </cell>
        </row>
        <row r="26">
          <cell r="B26" t="str">
            <v>Đường Co Phường (GĐII), xã Hải Yến, huyện Cao Lộc</v>
          </cell>
          <cell r="C26">
            <v>0</v>
          </cell>
          <cell r="D26">
            <v>0</v>
          </cell>
          <cell r="E26">
            <v>0</v>
          </cell>
          <cell r="F26" t="str">
            <v>số 1176a/QĐ-UBND ngày 9/5/2016</v>
          </cell>
          <cell r="G26">
            <v>0</v>
          </cell>
          <cell r="H26">
            <v>3470</v>
          </cell>
          <cell r="I26">
            <v>0</v>
          </cell>
          <cell r="J26">
            <v>0</v>
          </cell>
          <cell r="K26">
            <v>1570</v>
          </cell>
          <cell r="M26">
            <v>1570</v>
          </cell>
          <cell r="N26">
            <v>0</v>
          </cell>
          <cell r="P26">
            <v>0</v>
          </cell>
        </row>
        <row r="27">
          <cell r="B27" t="str">
            <v>Đường liên thôn Khuổi Phầy-Bó Khuông, xã Hải Yến, huyện Cao Lộc (giai đoạn II)</v>
          </cell>
          <cell r="C27">
            <v>0</v>
          </cell>
          <cell r="D27">
            <v>0</v>
          </cell>
          <cell r="E27">
            <v>0</v>
          </cell>
          <cell r="F27" t="str">
            <v>857/QĐ-UBND ngày 11/4/2016</v>
          </cell>
          <cell r="G27">
            <v>0</v>
          </cell>
          <cell r="H27">
            <v>3151</v>
          </cell>
          <cell r="I27">
            <v>0</v>
          </cell>
          <cell r="J27">
            <v>0</v>
          </cell>
          <cell r="K27">
            <v>1941</v>
          </cell>
          <cell r="M27">
            <v>1941</v>
          </cell>
          <cell r="N27">
            <v>0</v>
          </cell>
          <cell r="P27">
            <v>0</v>
          </cell>
        </row>
        <row r="28">
          <cell r="B28" t="str">
            <v>Xây dựng nhà văn hóa xã Hải Yến, huyện Cao Lộc</v>
          </cell>
          <cell r="C28">
            <v>0</v>
          </cell>
          <cell r="D28">
            <v>0</v>
          </cell>
          <cell r="E28">
            <v>0</v>
          </cell>
          <cell r="F28" t="str">
            <v>số 3322a/QĐ-UBND ngày 4/11/2016</v>
          </cell>
          <cell r="G28">
            <v>0</v>
          </cell>
          <cell r="H28">
            <v>3980</v>
          </cell>
          <cell r="I28">
            <v>0</v>
          </cell>
          <cell r="J28">
            <v>0</v>
          </cell>
          <cell r="K28">
            <v>1980</v>
          </cell>
          <cell r="M28">
            <v>1980</v>
          </cell>
          <cell r="N28">
            <v>0</v>
          </cell>
          <cell r="P28">
            <v>0</v>
          </cell>
        </row>
        <row r="29">
          <cell r="B29" t="str">
            <v xml:space="preserve">Vốn cân đối ngân sách địa phương theo Nghị quyết 03/2016/NQ-HĐND (theo QĐ 342) </v>
          </cell>
          <cell r="C29">
            <v>0</v>
          </cell>
          <cell r="D29">
            <v>0</v>
          </cell>
          <cell r="E29">
            <v>0</v>
          </cell>
          <cell r="F29">
            <v>0</v>
          </cell>
          <cell r="G29" t="e">
            <v>#REF!</v>
          </cell>
          <cell r="H29" t="e">
            <v>#REF!</v>
          </cell>
          <cell r="I29" t="e">
            <v>#REF!</v>
          </cell>
          <cell r="J29" t="e">
            <v>#REF!</v>
          </cell>
          <cell r="K29" t="e">
            <v>#REF!</v>
          </cell>
          <cell r="L29" t="e">
            <v>#REF!</v>
          </cell>
          <cell r="M29" t="e">
            <v>#REF!</v>
          </cell>
          <cell r="N29">
            <v>8685.84</v>
          </cell>
          <cell r="O29">
            <v>0</v>
          </cell>
          <cell r="P29">
            <v>8685.84</v>
          </cell>
          <cell r="Q29">
            <v>0</v>
          </cell>
          <cell r="R29">
            <v>0</v>
          </cell>
        </row>
        <row r="30">
          <cell r="B30" t="str">
            <v>Dự án thanh toán vốn</v>
          </cell>
          <cell r="C30">
            <v>0</v>
          </cell>
          <cell r="D30">
            <v>0</v>
          </cell>
          <cell r="E30">
            <v>0</v>
          </cell>
          <cell r="F30">
            <v>0</v>
          </cell>
          <cell r="G30">
            <v>26864</v>
          </cell>
          <cell r="H30">
            <v>26864</v>
          </cell>
          <cell r="I30">
            <v>26864</v>
          </cell>
          <cell r="J30">
            <v>8967.5780000000013</v>
          </cell>
          <cell r="K30">
            <v>6060</v>
          </cell>
          <cell r="L30">
            <v>0</v>
          </cell>
          <cell r="M30">
            <v>6060</v>
          </cell>
          <cell r="N30">
            <v>6045.84</v>
          </cell>
          <cell r="O30">
            <v>0</v>
          </cell>
          <cell r="P30">
            <v>6045.84</v>
          </cell>
          <cell r="Q30">
            <v>0</v>
          </cell>
          <cell r="R30">
            <v>0</v>
          </cell>
        </row>
        <row r="31">
          <cell r="B31" t="str">
            <v>Trụ sở UBND xã Xuân Long, huyện Cao Lộc</v>
          </cell>
          <cell r="C31" t="str">
            <v>C</v>
          </cell>
          <cell r="D31" t="str">
            <v>7628442</v>
          </cell>
          <cell r="E31">
            <v>2017</v>
          </cell>
          <cell r="F31" t="str">
            <v>1902/QĐ-UBND ngày 11/5/2017</v>
          </cell>
          <cell r="G31">
            <v>3638</v>
          </cell>
          <cell r="H31">
            <v>3638</v>
          </cell>
          <cell r="I31">
            <v>3638</v>
          </cell>
          <cell r="J31">
            <v>2113.5950000000003</v>
          </cell>
          <cell r="K31">
            <v>940</v>
          </cell>
          <cell r="L31">
            <v>0</v>
          </cell>
          <cell r="M31">
            <v>940</v>
          </cell>
          <cell r="N31">
            <v>925.84</v>
          </cell>
          <cell r="O31">
            <v>0</v>
          </cell>
          <cell r="P31">
            <v>925.84</v>
          </cell>
          <cell r="Q31">
            <v>0</v>
          </cell>
        </row>
        <row r="32">
          <cell r="B32" t="str">
            <v>Trụ sở UBND xã Mẫu Sơn, huyện Cao Lộc</v>
          </cell>
          <cell r="C32" t="str">
            <v>C</v>
          </cell>
          <cell r="D32" t="str">
            <v>7628433</v>
          </cell>
          <cell r="E32">
            <v>2017</v>
          </cell>
          <cell r="F32" t="str">
            <v>1903/QĐ-UBND ngày 11/5/2017</v>
          </cell>
          <cell r="G32">
            <v>3531</v>
          </cell>
          <cell r="H32">
            <v>3531</v>
          </cell>
          <cell r="I32">
            <v>3531</v>
          </cell>
          <cell r="J32">
            <v>2113.5950000000003</v>
          </cell>
          <cell r="K32">
            <v>940</v>
          </cell>
          <cell r="M32">
            <v>940</v>
          </cell>
          <cell r="N32">
            <v>940</v>
          </cell>
          <cell r="P32">
            <v>940</v>
          </cell>
        </row>
        <row r="33">
          <cell r="B33" t="str">
            <v>Trụ sở UBND xã Công Sơn, huyện Cao Lộc</v>
          </cell>
          <cell r="C33" t="str">
            <v>C</v>
          </cell>
          <cell r="D33" t="str">
            <v>7622741</v>
          </cell>
          <cell r="E33">
            <v>2017</v>
          </cell>
          <cell r="F33" t="str">
            <v>3165A/QĐ-UBND ngày 19/10/2016</v>
          </cell>
          <cell r="G33">
            <v>3537</v>
          </cell>
          <cell r="H33">
            <v>3537</v>
          </cell>
          <cell r="I33">
            <v>3537</v>
          </cell>
          <cell r="J33">
            <v>2040.3879999999999</v>
          </cell>
          <cell r="K33">
            <v>940</v>
          </cell>
          <cell r="L33">
            <v>0</v>
          </cell>
          <cell r="M33">
            <v>940</v>
          </cell>
          <cell r="N33">
            <v>940</v>
          </cell>
          <cell r="O33">
            <v>0</v>
          </cell>
          <cell r="P33">
            <v>940</v>
          </cell>
          <cell r="Q33">
            <v>0</v>
          </cell>
          <cell r="R33">
            <v>0</v>
          </cell>
        </row>
        <row r="34">
          <cell r="B34" t="str">
            <v>Trụ sở UBND xã Hợp Thành</v>
          </cell>
          <cell r="C34" t="str">
            <v>C</v>
          </cell>
          <cell r="D34">
            <v>7672351</v>
          </cell>
          <cell r="E34">
            <v>2018</v>
          </cell>
          <cell r="F34" t="str">
            <v>1518/QĐ-UBND ngày 4/5/2018</v>
          </cell>
          <cell r="G34">
            <v>5350</v>
          </cell>
          <cell r="H34">
            <v>5350</v>
          </cell>
          <cell r="I34">
            <v>5350</v>
          </cell>
          <cell r="J34">
            <v>1100</v>
          </cell>
          <cell r="K34">
            <v>940</v>
          </cell>
          <cell r="M34">
            <v>940</v>
          </cell>
          <cell r="N34">
            <v>940</v>
          </cell>
          <cell r="P34">
            <v>940</v>
          </cell>
        </row>
        <row r="35">
          <cell r="B35" t="str">
            <v>Trụ sở UBND xã Tân Thành</v>
          </cell>
          <cell r="C35" t="str">
            <v>C</v>
          </cell>
          <cell r="D35" t="str">
            <v>7685568</v>
          </cell>
          <cell r="E35">
            <v>2018</v>
          </cell>
          <cell r="F35" t="str">
            <v>1568/QĐ-UBND ngày 9/5/2018</v>
          </cell>
          <cell r="G35">
            <v>4065</v>
          </cell>
          <cell r="H35">
            <v>4065</v>
          </cell>
          <cell r="I35">
            <v>4065</v>
          </cell>
          <cell r="J35">
            <v>1100</v>
          </cell>
          <cell r="K35">
            <v>900</v>
          </cell>
          <cell r="M35">
            <v>900</v>
          </cell>
          <cell r="N35">
            <v>900</v>
          </cell>
          <cell r="P35">
            <v>900</v>
          </cell>
        </row>
        <row r="36">
          <cell r="B36" t="str">
            <v>Trường MN xã Mẫu Sơn; hạng mục: kè và tường rào</v>
          </cell>
          <cell r="C36" t="str">
            <v>C</v>
          </cell>
          <cell r="D36" t="str">
            <v>7685565</v>
          </cell>
          <cell r="E36">
            <v>2018</v>
          </cell>
          <cell r="F36" t="str">
            <v>1215/QĐ-UBND ngày19/4/2018</v>
          </cell>
          <cell r="G36">
            <v>1450</v>
          </cell>
          <cell r="H36">
            <v>1450</v>
          </cell>
          <cell r="I36">
            <v>1450</v>
          </cell>
          <cell r="J36">
            <v>500</v>
          </cell>
          <cell r="K36">
            <v>400</v>
          </cell>
          <cell r="L36">
            <v>0</v>
          </cell>
          <cell r="M36">
            <v>400</v>
          </cell>
          <cell r="N36">
            <v>400</v>
          </cell>
          <cell r="O36">
            <v>0</v>
          </cell>
          <cell r="P36">
            <v>400</v>
          </cell>
          <cell r="Q36">
            <v>0</v>
          </cell>
          <cell r="R36">
            <v>0</v>
          </cell>
        </row>
        <row r="37">
          <cell r="B37" t="str">
            <v xml:space="preserve"> Trụ sở UBND xã Tân Liên</v>
          </cell>
          <cell r="C37" t="str">
            <v>C</v>
          </cell>
          <cell r="D37">
            <v>7717452</v>
          </cell>
          <cell r="E37" t="str">
            <v>2018</v>
          </cell>
          <cell r="F37" t="str">
            <v>3105a/QĐ-UBND ngày 08/10/2018</v>
          </cell>
          <cell r="G37">
            <v>5293</v>
          </cell>
          <cell r="H37">
            <v>5293</v>
          </cell>
          <cell r="I37">
            <v>5293</v>
          </cell>
          <cell r="J37">
            <v>0</v>
          </cell>
          <cell r="K37">
            <v>1000</v>
          </cell>
          <cell r="L37">
            <v>0</v>
          </cell>
          <cell r="M37">
            <v>1000</v>
          </cell>
          <cell r="N37">
            <v>1000</v>
          </cell>
          <cell r="P37">
            <v>1000</v>
          </cell>
        </row>
        <row r="38">
          <cell r="B38" t="str">
            <v>Dự án hỗ trợ xi măng làm GTNT và thủy lợi nhỏ</v>
          </cell>
          <cell r="G38">
            <v>3028</v>
          </cell>
          <cell r="H38">
            <v>3028</v>
          </cell>
          <cell r="I38">
            <v>3028</v>
          </cell>
          <cell r="K38">
            <v>3028</v>
          </cell>
          <cell r="L38">
            <v>0</v>
          </cell>
          <cell r="M38">
            <v>3028</v>
          </cell>
          <cell r="N38">
            <v>2640</v>
          </cell>
          <cell r="O38">
            <v>0</v>
          </cell>
          <cell r="P38">
            <v>2640</v>
          </cell>
          <cell r="Q38">
            <v>0</v>
          </cell>
          <cell r="R38">
            <v>0</v>
          </cell>
        </row>
        <row r="39">
          <cell r="B39" t="str">
            <v>Hỗ trợ Xi măng làm GTNT</v>
          </cell>
          <cell r="C39">
            <v>0</v>
          </cell>
          <cell r="D39" t="str">
            <v>7353455</v>
          </cell>
          <cell r="E39" t="str">
            <v>2019</v>
          </cell>
          <cell r="G39">
            <v>2640</v>
          </cell>
          <cell r="H39">
            <v>2640</v>
          </cell>
          <cell r="I39">
            <v>2640</v>
          </cell>
          <cell r="K39">
            <v>2640</v>
          </cell>
          <cell r="M39">
            <v>2640</v>
          </cell>
          <cell r="N39">
            <v>2640</v>
          </cell>
          <cell r="P39">
            <v>2640</v>
          </cell>
        </row>
        <row r="40">
          <cell r="B40" t="str">
            <v>Hỗ trợ Xi măng làm thủy lợi nhỏ</v>
          </cell>
          <cell r="D40" t="str">
            <v xml:space="preserve">7353608 
</v>
          </cell>
          <cell r="E40" t="str">
            <v>2019</v>
          </cell>
          <cell r="G40">
            <v>388</v>
          </cell>
          <cell r="H40">
            <v>388</v>
          </cell>
          <cell r="I40">
            <v>388</v>
          </cell>
          <cell r="J40">
            <v>0</v>
          </cell>
          <cell r="K40">
            <v>388</v>
          </cell>
          <cell r="L40">
            <v>0</v>
          </cell>
          <cell r="M40">
            <v>388</v>
          </cell>
          <cell r="N40">
            <v>0</v>
          </cell>
          <cell r="P40">
            <v>0</v>
          </cell>
        </row>
        <row r="41">
          <cell r="B41" t="str">
            <v>Hỗ trợ thực hiện Đề án</v>
          </cell>
          <cell r="C41">
            <v>0</v>
          </cell>
          <cell r="D41">
            <v>0</v>
          </cell>
          <cell r="E41">
            <v>0</v>
          </cell>
          <cell r="G41">
            <v>1540</v>
          </cell>
          <cell r="H41">
            <v>1540</v>
          </cell>
          <cell r="I41">
            <v>1540</v>
          </cell>
          <cell r="J41">
            <v>0</v>
          </cell>
          <cell r="K41">
            <v>1020</v>
          </cell>
          <cell r="L41">
            <v>0</v>
          </cell>
          <cell r="M41">
            <v>1020</v>
          </cell>
          <cell r="N41">
            <v>0</v>
          </cell>
          <cell r="O41">
            <v>0</v>
          </cell>
          <cell r="P41">
            <v>0</v>
          </cell>
          <cell r="Q41">
            <v>0</v>
          </cell>
          <cell r="R41">
            <v>0</v>
          </cell>
        </row>
        <row r="42">
          <cell r="B42" t="str">
            <v>Đề án Đầu tư xây dựng nhà bếp cho trường mầm non, nhà bếp liền kề nhà ăn cho trường phổ thông dân tộc bán trú</v>
          </cell>
          <cell r="G42">
            <v>500</v>
          </cell>
          <cell r="H42">
            <v>500</v>
          </cell>
          <cell r="I42">
            <v>500</v>
          </cell>
          <cell r="J42">
            <v>0</v>
          </cell>
          <cell r="K42">
            <v>500</v>
          </cell>
          <cell r="L42">
            <v>0</v>
          </cell>
          <cell r="M42">
            <v>500</v>
          </cell>
          <cell r="N42">
            <v>0</v>
          </cell>
          <cell r="O42">
            <v>0</v>
          </cell>
          <cell r="P42">
            <v>0</v>
          </cell>
          <cell r="Q42">
            <v>0</v>
          </cell>
          <cell r="R42">
            <v>0</v>
          </cell>
        </row>
        <row r="43">
          <cell r="B43" t="str">
            <v>Danh mục xây dựng nhà bếp trường mầm non</v>
          </cell>
          <cell r="G43">
            <v>500</v>
          </cell>
          <cell r="H43">
            <v>500</v>
          </cell>
          <cell r="I43">
            <v>500</v>
          </cell>
          <cell r="J43">
            <v>0</v>
          </cell>
          <cell r="K43">
            <v>500</v>
          </cell>
          <cell r="L43">
            <v>0</v>
          </cell>
          <cell r="M43">
            <v>500</v>
          </cell>
          <cell r="N43">
            <v>0</v>
          </cell>
          <cell r="O43">
            <v>0</v>
          </cell>
          <cell r="P43">
            <v>0</v>
          </cell>
          <cell r="Q43">
            <v>0</v>
          </cell>
          <cell r="R43">
            <v>0</v>
          </cell>
        </row>
        <row r="44">
          <cell r="B44" t="str">
            <v>Trường MN Hoa Đào; hạng mục: Nhà bếp</v>
          </cell>
          <cell r="C44" t="str">
            <v>C</v>
          </cell>
          <cell r="E44">
            <v>2019</v>
          </cell>
          <cell r="G44">
            <v>500</v>
          </cell>
          <cell r="H44">
            <v>500</v>
          </cell>
          <cell r="I44">
            <v>500</v>
          </cell>
          <cell r="J44">
            <v>0</v>
          </cell>
          <cell r="K44">
            <v>500</v>
          </cell>
          <cell r="L44">
            <v>0</v>
          </cell>
          <cell r="M44">
            <v>500</v>
          </cell>
          <cell r="N44">
            <v>0</v>
          </cell>
          <cell r="O44">
            <v>0</v>
          </cell>
          <cell r="P44">
            <v>0</v>
          </cell>
          <cell r="Q44">
            <v>0</v>
          </cell>
          <cell r="R44">
            <v>0</v>
          </cell>
        </row>
        <row r="45">
          <cell r="B45" t="str">
            <v>Đề án đầu tư xây dựng các trường mầm non chưa có cơ sở vật chất riêng (NST 50%, NSH 50%)</v>
          </cell>
          <cell r="G45">
            <v>1040</v>
          </cell>
          <cell r="H45">
            <v>1040</v>
          </cell>
          <cell r="I45">
            <v>1040</v>
          </cell>
          <cell r="J45">
            <v>0</v>
          </cell>
          <cell r="K45">
            <v>520</v>
          </cell>
          <cell r="L45">
            <v>0</v>
          </cell>
          <cell r="M45">
            <v>520</v>
          </cell>
          <cell r="N45">
            <v>0</v>
          </cell>
          <cell r="O45">
            <v>0</v>
          </cell>
          <cell r="P45">
            <v>0</v>
          </cell>
          <cell r="Q45">
            <v>0</v>
          </cell>
          <cell r="R45">
            <v>0</v>
          </cell>
        </row>
        <row r="46">
          <cell r="B46" t="str">
            <v>Trường MN Công Sơn</v>
          </cell>
          <cell r="C46" t="str">
            <v>C</v>
          </cell>
          <cell r="D46">
            <v>7765521</v>
          </cell>
          <cell r="E46">
            <v>2019</v>
          </cell>
          <cell r="G46">
            <v>1040</v>
          </cell>
          <cell r="H46">
            <v>1040</v>
          </cell>
          <cell r="I46">
            <v>1040</v>
          </cell>
          <cell r="J46">
            <v>0</v>
          </cell>
          <cell r="K46">
            <v>520</v>
          </cell>
          <cell r="L46">
            <v>0</v>
          </cell>
          <cell r="M46">
            <v>520</v>
          </cell>
          <cell r="N46">
            <v>0</v>
          </cell>
          <cell r="O46">
            <v>0</v>
          </cell>
          <cell r="P46">
            <v>0</v>
          </cell>
          <cell r="Q46">
            <v>0</v>
          </cell>
          <cell r="R46">
            <v>0</v>
          </cell>
        </row>
        <row r="47">
          <cell r="B47" t="str">
            <v>Vốn đầu tư từ nguồn bội chi ngân sách địa phương</v>
          </cell>
          <cell r="G47">
            <v>123549.91</v>
          </cell>
          <cell r="H47">
            <v>123549.91</v>
          </cell>
          <cell r="I47">
            <v>125149.91</v>
          </cell>
          <cell r="J47">
            <v>47144.28</v>
          </cell>
          <cell r="K47">
            <v>17404.063000000002</v>
          </cell>
          <cell r="L47">
            <v>4854.0630000000001</v>
          </cell>
          <cell r="M47">
            <v>12550</v>
          </cell>
          <cell r="N47">
            <v>13768.966</v>
          </cell>
          <cell r="O47">
            <v>5909.0819999999994</v>
          </cell>
          <cell r="P47">
            <v>7859.884</v>
          </cell>
          <cell r="Q47">
            <v>0</v>
          </cell>
          <cell r="R47">
            <v>0</v>
          </cell>
        </row>
        <row r="48">
          <cell r="B48" t="str">
            <v>Vốn ngân sách cấp huyện, xã</v>
          </cell>
          <cell r="G48">
            <v>123549.91</v>
          </cell>
          <cell r="H48">
            <v>123549.91</v>
          </cell>
          <cell r="I48">
            <v>125149.91</v>
          </cell>
          <cell r="J48">
            <v>47144.28</v>
          </cell>
          <cell r="K48">
            <v>17404.063000000002</v>
          </cell>
          <cell r="L48">
            <v>4854.0630000000001</v>
          </cell>
          <cell r="M48">
            <v>12550</v>
          </cell>
          <cell r="N48">
            <v>13768.966</v>
          </cell>
          <cell r="O48">
            <v>5909.0819999999994</v>
          </cell>
          <cell r="P48">
            <v>7859.884</v>
          </cell>
          <cell r="Q48">
            <v>0</v>
          </cell>
          <cell r="R48">
            <v>0</v>
          </cell>
        </row>
        <row r="49">
          <cell r="B49" t="str">
            <v>Ngân sách huyện</v>
          </cell>
          <cell r="C49">
            <v>0</v>
          </cell>
          <cell r="D49">
            <v>0</v>
          </cell>
          <cell r="E49">
            <v>0</v>
          </cell>
          <cell r="F49">
            <v>0</v>
          </cell>
          <cell r="G49">
            <v>123549.91</v>
          </cell>
          <cell r="H49">
            <v>123549.91</v>
          </cell>
          <cell r="I49">
            <v>125149.91</v>
          </cell>
          <cell r="J49">
            <v>47144.28</v>
          </cell>
          <cell r="K49">
            <v>17404.063000000002</v>
          </cell>
          <cell r="L49">
            <v>4854.0630000000001</v>
          </cell>
          <cell r="M49">
            <v>12550</v>
          </cell>
          <cell r="N49">
            <v>13768.966</v>
          </cell>
          <cell r="O49">
            <v>5909.0819999999994</v>
          </cell>
          <cell r="P49">
            <v>7859.884</v>
          </cell>
          <cell r="Q49">
            <v>0</v>
          </cell>
          <cell r="R49">
            <v>0</v>
          </cell>
        </row>
        <row r="50">
          <cell r="B50" t="str">
            <v>Cấp huyện quản lý</v>
          </cell>
          <cell r="C50">
            <v>0</v>
          </cell>
          <cell r="D50">
            <v>0</v>
          </cell>
          <cell r="E50">
            <v>0</v>
          </cell>
          <cell r="F50">
            <v>0</v>
          </cell>
          <cell r="G50">
            <v>123549.91</v>
          </cell>
          <cell r="H50">
            <v>123549.91</v>
          </cell>
          <cell r="I50">
            <v>125149.91</v>
          </cell>
          <cell r="J50">
            <v>47144.28</v>
          </cell>
          <cell r="K50">
            <v>17404.063000000002</v>
          </cell>
          <cell r="L50">
            <v>4854.0630000000001</v>
          </cell>
          <cell r="M50">
            <v>12550</v>
          </cell>
          <cell r="N50">
            <v>13768.966</v>
          </cell>
          <cell r="O50">
            <v>5909.0819999999994</v>
          </cell>
          <cell r="P50">
            <v>7859.884</v>
          </cell>
          <cell r="Q50">
            <v>0</v>
          </cell>
          <cell r="R50">
            <v>0</v>
          </cell>
        </row>
        <row r="51">
          <cell r="B51" t="str">
            <v xml:space="preserve">Vốn ngân sách huyện </v>
          </cell>
          <cell r="C51">
            <v>0</v>
          </cell>
          <cell r="D51">
            <v>0</v>
          </cell>
          <cell r="E51">
            <v>0</v>
          </cell>
          <cell r="F51">
            <v>0</v>
          </cell>
          <cell r="G51">
            <v>123549.91</v>
          </cell>
          <cell r="H51">
            <v>123549.91</v>
          </cell>
          <cell r="I51">
            <v>125149.91</v>
          </cell>
          <cell r="J51">
            <v>47144.28</v>
          </cell>
          <cell r="K51">
            <v>17404.063000000002</v>
          </cell>
          <cell r="L51">
            <v>4854.0630000000001</v>
          </cell>
          <cell r="M51">
            <v>12550</v>
          </cell>
          <cell r="N51">
            <v>13768.966</v>
          </cell>
          <cell r="O51">
            <v>5909.0819999999994</v>
          </cell>
          <cell r="P51">
            <v>7859.884</v>
          </cell>
          <cell r="Q51">
            <v>0</v>
          </cell>
          <cell r="R51">
            <v>0</v>
          </cell>
        </row>
        <row r="52">
          <cell r="B52" t="str">
            <v>Nguồn thu từ sử dụng đất</v>
          </cell>
          <cell r="C52">
            <v>0</v>
          </cell>
          <cell r="D52">
            <v>0</v>
          </cell>
          <cell r="E52">
            <v>0</v>
          </cell>
          <cell r="F52">
            <v>0</v>
          </cell>
          <cell r="G52">
            <v>102521.485</v>
          </cell>
          <cell r="H52">
            <v>102521.485</v>
          </cell>
          <cell r="I52">
            <v>104121.485</v>
          </cell>
          <cell r="J52">
            <v>37886.548000000003</v>
          </cell>
          <cell r="K52">
            <v>14525.795</v>
          </cell>
          <cell r="L52">
            <v>2525.7949999999996</v>
          </cell>
          <cell r="M52">
            <v>12000</v>
          </cell>
          <cell r="N52">
            <v>11620.966</v>
          </cell>
          <cell r="O52">
            <v>4311.0819999999994</v>
          </cell>
          <cell r="P52">
            <v>7309.884</v>
          </cell>
          <cell r="Q52">
            <v>0</v>
          </cell>
          <cell r="R52">
            <v>0</v>
          </cell>
        </row>
        <row r="53">
          <cell r="B53" t="str">
            <v>Công trình thanh toán vốn</v>
          </cell>
          <cell r="C53">
            <v>0</v>
          </cell>
          <cell r="D53">
            <v>0</v>
          </cell>
          <cell r="E53">
            <v>0</v>
          </cell>
          <cell r="F53">
            <v>0</v>
          </cell>
          <cell r="G53">
            <v>48906.485000000001</v>
          </cell>
          <cell r="H53">
            <v>48906.485000000001</v>
          </cell>
          <cell r="I53">
            <v>50506.485000000001</v>
          </cell>
          <cell r="J53">
            <v>24491.767000000003</v>
          </cell>
          <cell r="K53">
            <v>5151.32</v>
          </cell>
          <cell r="L53">
            <v>2151.3199999999997</v>
          </cell>
          <cell r="M53">
            <v>3000</v>
          </cell>
          <cell r="N53">
            <v>3668.0819999999994</v>
          </cell>
          <cell r="O53">
            <v>1958.0819999999997</v>
          </cell>
          <cell r="P53">
            <v>1710</v>
          </cell>
          <cell r="Q53">
            <v>0</v>
          </cell>
          <cell r="R53">
            <v>0</v>
          </cell>
        </row>
        <row r="54">
          <cell r="B54" t="str">
            <v>Cải tạo và mở rộng trường THCS thị trấn Cao Lộc</v>
          </cell>
          <cell r="C54" t="str">
            <v>C</v>
          </cell>
          <cell r="D54" t="str">
            <v>7613252</v>
          </cell>
          <cell r="E54" t="str">
            <v>2017</v>
          </cell>
          <cell r="F54" t="str">
            <v>3280 ngày 28/10/2016</v>
          </cell>
          <cell r="G54">
            <v>6905.4809999999998</v>
          </cell>
          <cell r="H54">
            <v>6905.4809999999998</v>
          </cell>
          <cell r="I54">
            <v>6905.4809999999998</v>
          </cell>
          <cell r="J54">
            <v>5600</v>
          </cell>
          <cell r="K54">
            <v>101</v>
          </cell>
          <cell r="L54">
            <v>101</v>
          </cell>
          <cell r="N54">
            <v>101</v>
          </cell>
          <cell r="O54">
            <v>101</v>
          </cell>
        </row>
        <row r="55">
          <cell r="B55" t="str">
            <v>Trường MN xã Mẫu Sơn, huyện Cao Lộc. Hạng mục: Nhà bếp</v>
          </cell>
          <cell r="C55" t="str">
            <v>C</v>
          </cell>
          <cell r="D55" t="str">
            <v>7655421</v>
          </cell>
          <cell r="E55" t="str">
            <v>2017</v>
          </cell>
          <cell r="F55" t="str">
            <v>2477 ngày 19/10/2017</v>
          </cell>
          <cell r="G55">
            <v>407.00900000000001</v>
          </cell>
          <cell r="H55">
            <v>407.00900000000001</v>
          </cell>
          <cell r="I55">
            <v>407.00900000000001</v>
          </cell>
          <cell r="J55">
            <v>389</v>
          </cell>
          <cell r="K55">
            <v>7.4950000000000001</v>
          </cell>
          <cell r="L55">
            <v>7.4950000000000001</v>
          </cell>
          <cell r="N55">
            <v>7.4950000000000001</v>
          </cell>
          <cell r="O55">
            <v>7.4950000000000001</v>
          </cell>
        </row>
        <row r="56">
          <cell r="B56" t="str">
            <v>Tu sửa, cải tạo và nâng cấp nghĩa trang liệt sỹ huyện</v>
          </cell>
          <cell r="C56" t="str">
            <v>C</v>
          </cell>
          <cell r="D56" t="str">
            <v>7613251</v>
          </cell>
          <cell r="E56" t="str">
            <v>2017</v>
          </cell>
          <cell r="F56" t="str">
            <v>1286a ngày 23/5/2017</v>
          </cell>
          <cell r="G56">
            <v>4833.6769999999997</v>
          </cell>
          <cell r="H56">
            <v>4833.6769999999997</v>
          </cell>
          <cell r="I56">
            <v>4833.6769999999997</v>
          </cell>
          <cell r="J56">
            <v>4412</v>
          </cell>
          <cell r="K56">
            <v>124.544</v>
          </cell>
          <cell r="L56">
            <v>124.544</v>
          </cell>
          <cell r="N56">
            <v>124.544</v>
          </cell>
          <cell r="O56">
            <v>124.544</v>
          </cell>
        </row>
        <row r="57">
          <cell r="B57" t="str">
            <v>Trường Mầm non xã Tân Thành, huyện Cao Lộc</v>
          </cell>
          <cell r="C57" t="str">
            <v>C</v>
          </cell>
          <cell r="D57" t="str">
            <v>7604308</v>
          </cell>
          <cell r="E57" t="str">
            <v>2017</v>
          </cell>
          <cell r="F57" t="str">
            <v>3296 ngày 28/10/2016</v>
          </cell>
          <cell r="G57">
            <v>5995.0209999999997</v>
          </cell>
          <cell r="H57">
            <v>5995.0209999999997</v>
          </cell>
          <cell r="I57">
            <v>5995.0209999999997</v>
          </cell>
          <cell r="J57">
            <v>5575</v>
          </cell>
          <cell r="K57">
            <v>225</v>
          </cell>
          <cell r="L57">
            <v>225</v>
          </cell>
          <cell r="N57">
            <v>0</v>
          </cell>
          <cell r="O57">
            <v>0</v>
          </cell>
        </row>
        <row r="58">
          <cell r="B58" t="str">
            <v>Hót sạt, sửa chữa đường Cốc Tranh - Phiêng Luông, xã Công Sơn và Đường Khuổi Phiêng - Khuổi Đeng, xã Mẫu Sơn, huyện Cao Lộc</v>
          </cell>
          <cell r="C58" t="str">
            <v>C</v>
          </cell>
          <cell r="D58" t="str">
            <v>7741876</v>
          </cell>
          <cell r="E58" t="str">
            <v>2018</v>
          </cell>
          <cell r="F58" t="str">
            <v>2547 ngày 18/9/2017</v>
          </cell>
          <cell r="G58">
            <v>970</v>
          </cell>
          <cell r="H58">
            <v>970</v>
          </cell>
          <cell r="I58">
            <v>970</v>
          </cell>
          <cell r="J58">
            <v>434</v>
          </cell>
          <cell r="K58">
            <v>508.55399999999997</v>
          </cell>
          <cell r="L58">
            <v>508.55399999999997</v>
          </cell>
          <cell r="N58">
            <v>508.55399999999997</v>
          </cell>
          <cell r="O58">
            <v>508.55399999999997</v>
          </cell>
        </row>
        <row r="59">
          <cell r="B59" t="str">
            <v>Trụ sở UBND xã Tân Liên, huyện Cao Lộc</v>
          </cell>
          <cell r="C59" t="str">
            <v>C</v>
          </cell>
          <cell r="D59" t="str">
            <v>7717452</v>
          </cell>
          <cell r="E59" t="str">
            <v>2018</v>
          </cell>
          <cell r="F59" t="str">
            <v>3105a ngày 8/10/2018</v>
          </cell>
          <cell r="G59">
            <v>0</v>
          </cell>
          <cell r="H59">
            <v>0</v>
          </cell>
          <cell r="I59">
            <v>1600</v>
          </cell>
          <cell r="J59">
            <v>1488.8109999999999</v>
          </cell>
          <cell r="K59">
            <v>111.18899999999999</v>
          </cell>
          <cell r="L59">
            <v>111.18899999999999</v>
          </cell>
          <cell r="N59">
            <v>111.18899999999999</v>
          </cell>
          <cell r="O59">
            <v>111.18899999999999</v>
          </cell>
        </row>
        <row r="60">
          <cell r="B60" t="str">
            <v>Trường PTDT Bán trú THCS Thanh Lòa, huyện Cao Lộc</v>
          </cell>
          <cell r="C60" t="str">
            <v>C</v>
          </cell>
          <cell r="D60" t="str">
            <v>7655422</v>
          </cell>
          <cell r="E60" t="str">
            <v>2018</v>
          </cell>
          <cell r="F60" t="str">
            <v>2751 ngày 24/10/2018</v>
          </cell>
          <cell r="G60">
            <v>915.82600000000002</v>
          </cell>
          <cell r="H60">
            <v>915.82600000000002</v>
          </cell>
          <cell r="I60">
            <v>915.82600000000002</v>
          </cell>
          <cell r="J60">
            <v>889.65800000000002</v>
          </cell>
          <cell r="K60">
            <v>26.167999999999999</v>
          </cell>
          <cell r="L60">
            <v>26.167999999999999</v>
          </cell>
          <cell r="N60">
            <v>3.411</v>
          </cell>
          <cell r="O60">
            <v>3.411</v>
          </cell>
        </row>
        <row r="61">
          <cell r="B61" t="str">
            <v>Đường bê tông Chè Lân-Lục Luông, xã Lộc Yên, huyện Cao Lộc</v>
          </cell>
          <cell r="C61" t="str">
            <v>C</v>
          </cell>
          <cell r="D61" t="str">
            <v>7685571</v>
          </cell>
          <cell r="E61" t="str">
            <v>2018</v>
          </cell>
          <cell r="F61" t="str">
            <v>3437 ngày 7/11/2018</v>
          </cell>
          <cell r="G61">
            <v>2047.8489999999999</v>
          </cell>
          <cell r="H61">
            <v>2047.8489999999999</v>
          </cell>
          <cell r="I61">
            <v>2047.8489999999999</v>
          </cell>
          <cell r="J61">
            <v>0</v>
          </cell>
          <cell r="K61">
            <v>150</v>
          </cell>
          <cell r="L61">
            <v>150</v>
          </cell>
          <cell r="N61">
            <v>0</v>
          </cell>
          <cell r="O61">
            <v>0</v>
          </cell>
        </row>
        <row r="62">
          <cell r="B62" t="str">
            <v>Đường Pắc Đây - Thán Dìu, xã Công Sơn, huyện Cao Lộc</v>
          </cell>
          <cell r="C62" t="str">
            <v>C</v>
          </cell>
          <cell r="D62" t="str">
            <v>7709519</v>
          </cell>
          <cell r="E62" t="str">
            <v>2018</v>
          </cell>
          <cell r="F62" t="str">
            <v>3072 ngày 27/9/2018</v>
          </cell>
          <cell r="G62">
            <v>1874.4670000000001</v>
          </cell>
          <cell r="H62">
            <v>1874.4670000000001</v>
          </cell>
          <cell r="I62">
            <v>1874.4670000000001</v>
          </cell>
          <cell r="J62">
            <v>0</v>
          </cell>
          <cell r="K62">
            <v>250</v>
          </cell>
          <cell r="L62">
            <v>250</v>
          </cell>
          <cell r="N62">
            <v>250</v>
          </cell>
          <cell r="O62">
            <v>250</v>
          </cell>
        </row>
        <row r="63">
          <cell r="B63" t="str">
            <v>Đường bê tông Co Loi-Khuổi Phiêng-Khuổi Đeng (GĐ II), xã Mẫu Sơn</v>
          </cell>
          <cell r="C63" t="str">
            <v>C</v>
          </cell>
          <cell r="D63" t="str">
            <v>7717453</v>
          </cell>
          <cell r="E63" t="str">
            <v>2018</v>
          </cell>
          <cell r="F63" t="str">
            <v>3334 ngày 25/10/2018</v>
          </cell>
          <cell r="G63">
            <v>1791.0129999999999</v>
          </cell>
          <cell r="H63">
            <v>1791.0129999999999</v>
          </cell>
          <cell r="I63">
            <v>1791.0129999999999</v>
          </cell>
          <cell r="J63">
            <v>0</v>
          </cell>
          <cell r="K63">
            <v>150</v>
          </cell>
          <cell r="L63">
            <v>150</v>
          </cell>
          <cell r="N63">
            <v>0</v>
          </cell>
        </row>
        <row r="64">
          <cell r="B64" t="str">
            <v>Đường bê tông Nà Ngườm-Khuổi Đản, xã Song Giáp</v>
          </cell>
          <cell r="C64" t="str">
            <v>C</v>
          </cell>
          <cell r="D64" t="str">
            <v>7694417</v>
          </cell>
          <cell r="E64" t="str">
            <v>2018</v>
          </cell>
          <cell r="F64" t="str">
            <v xml:space="preserve">2880/QĐ-UBND ngày 31/8/2018 (ĐC) </v>
          </cell>
          <cell r="G64">
            <v>2211.4009999999998</v>
          </cell>
          <cell r="H64">
            <v>2211.4009999999998</v>
          </cell>
          <cell r="I64">
            <v>2211.4009999999998</v>
          </cell>
          <cell r="J64">
            <v>24.519000000000005</v>
          </cell>
          <cell r="K64">
            <v>225.48099999999999</v>
          </cell>
          <cell r="L64">
            <v>225.48099999999999</v>
          </cell>
          <cell r="M64">
            <v>0</v>
          </cell>
          <cell r="N64">
            <v>150</v>
          </cell>
          <cell r="O64">
            <v>150</v>
          </cell>
          <cell r="P64">
            <v>0</v>
          </cell>
        </row>
        <row r="65">
          <cell r="B65" t="str">
            <v xml:space="preserve">Đường bê tông liên xã Hòa Cư - Gia Cát (GĐ 1), huyện Cao Lộc </v>
          </cell>
          <cell r="C65" t="str">
            <v>C</v>
          </cell>
          <cell r="D65" t="str">
            <v>7710130</v>
          </cell>
          <cell r="E65" t="str">
            <v>2018</v>
          </cell>
          <cell r="F65" t="str">
            <v>3653 ngày 16/11/2018</v>
          </cell>
          <cell r="G65">
            <v>2825.3969999999999</v>
          </cell>
          <cell r="H65">
            <v>2825.3969999999999</v>
          </cell>
          <cell r="I65">
            <v>2825.3969999999999</v>
          </cell>
          <cell r="J65">
            <v>140.11099999999999</v>
          </cell>
          <cell r="K65">
            <v>109.889</v>
          </cell>
          <cell r="L65">
            <v>109.889</v>
          </cell>
          <cell r="M65">
            <v>0</v>
          </cell>
          <cell r="N65">
            <v>109.889</v>
          </cell>
          <cell r="O65">
            <v>109.889</v>
          </cell>
          <cell r="P65">
            <v>0</v>
          </cell>
        </row>
        <row r="66">
          <cell r="B66" t="str">
            <v>Xây dựng Đường Bê tông Tằm Nguyên, xã Tân Liên</v>
          </cell>
          <cell r="C66" t="str">
            <v>C</v>
          </cell>
          <cell r="D66" t="str">
            <v>7715416</v>
          </cell>
          <cell r="E66" t="str">
            <v>2018</v>
          </cell>
          <cell r="F66" t="str">
            <v>2572a ngày 26/9/2018</v>
          </cell>
          <cell r="G66">
            <v>978.77</v>
          </cell>
          <cell r="H66">
            <v>978.77</v>
          </cell>
          <cell r="I66">
            <v>978.77</v>
          </cell>
          <cell r="J66">
            <v>138</v>
          </cell>
          <cell r="K66">
            <v>62</v>
          </cell>
          <cell r="L66">
            <v>62</v>
          </cell>
          <cell r="M66">
            <v>0</v>
          </cell>
          <cell r="N66">
            <v>62</v>
          </cell>
          <cell r="O66">
            <v>62</v>
          </cell>
          <cell r="P66">
            <v>0</v>
          </cell>
        </row>
        <row r="67">
          <cell r="B67" t="str">
            <v>Xây dựng Đường Bê tông Nà Pinh, xã Tân Liên</v>
          </cell>
          <cell r="C67" t="str">
            <v>C</v>
          </cell>
          <cell r="D67" t="str">
            <v>7710129</v>
          </cell>
          <cell r="E67" t="str">
            <v>2018</v>
          </cell>
          <cell r="F67" t="str">
            <v>3188 ngày 5/10/2018</v>
          </cell>
          <cell r="G67">
            <v>889.64400000000001</v>
          </cell>
          <cell r="H67">
            <v>889.64400000000001</v>
          </cell>
          <cell r="I67">
            <v>889.64400000000001</v>
          </cell>
          <cell r="J67">
            <v>160</v>
          </cell>
          <cell r="K67">
            <v>40</v>
          </cell>
          <cell r="L67">
            <v>40</v>
          </cell>
          <cell r="M67">
            <v>0</v>
          </cell>
          <cell r="N67">
            <v>40</v>
          </cell>
          <cell r="O67">
            <v>40</v>
          </cell>
          <cell r="P67">
            <v>0</v>
          </cell>
        </row>
        <row r="68">
          <cell r="B68" t="str">
            <v>Sửa chữa, nâng cấp trạm phát lại sóng truyền hình Cao Lâu, huyện Cao Lộc</v>
          </cell>
          <cell r="C68" t="str">
            <v>C</v>
          </cell>
          <cell r="D68" t="str">
            <v>7674302</v>
          </cell>
          <cell r="E68" t="str">
            <v>2017</v>
          </cell>
          <cell r="F68" t="str">
            <v>2570a ngày 26/9/2017</v>
          </cell>
          <cell r="G68">
            <v>449.93</v>
          </cell>
          <cell r="H68">
            <v>449.93</v>
          </cell>
          <cell r="I68">
            <v>449.93</v>
          </cell>
          <cell r="J68">
            <v>200</v>
          </cell>
          <cell r="K68">
            <v>60</v>
          </cell>
          <cell r="L68">
            <v>60</v>
          </cell>
          <cell r="M68">
            <v>0</v>
          </cell>
          <cell r="N68">
            <v>0</v>
          </cell>
          <cell r="P68">
            <v>0</v>
          </cell>
        </row>
        <row r="69">
          <cell r="B69" t="str">
            <v>Cải tạo, sửa chữa trụ sở và khuôn viên Huyện ủy Cao Lộc</v>
          </cell>
          <cell r="C69" t="str">
            <v>C</v>
          </cell>
          <cell r="D69" t="str">
            <v>7691244</v>
          </cell>
          <cell r="E69" t="str">
            <v>2018</v>
          </cell>
          <cell r="F69" t="str">
            <v>2209/QĐ-UBND  (ĐC)</v>
          </cell>
          <cell r="G69">
            <v>5339</v>
          </cell>
          <cell r="H69">
            <v>5339</v>
          </cell>
          <cell r="I69">
            <v>5339</v>
          </cell>
          <cell r="J69">
            <v>1300</v>
          </cell>
          <cell r="K69">
            <v>700</v>
          </cell>
          <cell r="M69">
            <v>700</v>
          </cell>
          <cell r="N69">
            <v>700</v>
          </cell>
          <cell r="P69">
            <v>700</v>
          </cell>
        </row>
        <row r="70">
          <cell r="B70" t="str">
            <v>Nền đường Phai Luông- Nà Ca - Pò Lèo, xã Hợp Thành</v>
          </cell>
          <cell r="C70" t="str">
            <v>C</v>
          </cell>
          <cell r="D70" t="str">
            <v>7717451</v>
          </cell>
          <cell r="E70" t="str">
            <v>2018</v>
          </cell>
          <cell r="F70" t="str">
            <v>3183a/QĐ-UBND ngày 08/10/2018</v>
          </cell>
          <cell r="G70">
            <v>2486</v>
          </cell>
          <cell r="H70">
            <v>2486</v>
          </cell>
          <cell r="I70">
            <v>2486</v>
          </cell>
          <cell r="J70">
            <v>1200</v>
          </cell>
          <cell r="K70">
            <v>500</v>
          </cell>
          <cell r="L70">
            <v>0</v>
          </cell>
          <cell r="M70">
            <v>500</v>
          </cell>
          <cell r="N70">
            <v>410</v>
          </cell>
          <cell r="O70">
            <v>0</v>
          </cell>
          <cell r="P70">
            <v>410</v>
          </cell>
        </row>
        <row r="71">
          <cell r="B71" t="str">
            <v>Xây dựng Hội trường Công an huyện Cao Lộc</v>
          </cell>
          <cell r="C71" t="str">
            <v>C</v>
          </cell>
          <cell r="D71" t="str">
            <v>7708692</v>
          </cell>
          <cell r="E71" t="str">
            <v>2018</v>
          </cell>
          <cell r="F71" t="str">
            <v>2484/QĐ-UBND ngày 02/8/2018</v>
          </cell>
          <cell r="G71">
            <v>3278</v>
          </cell>
          <cell r="H71">
            <v>3278</v>
          </cell>
          <cell r="I71">
            <v>3278</v>
          </cell>
          <cell r="J71">
            <v>1000</v>
          </cell>
          <cell r="K71">
            <v>600</v>
          </cell>
          <cell r="M71">
            <v>600</v>
          </cell>
          <cell r="N71">
            <v>490</v>
          </cell>
          <cell r="O71">
            <v>490</v>
          </cell>
          <cell r="P71">
            <v>0</v>
          </cell>
        </row>
        <row r="72">
          <cell r="B72" t="str">
            <v>San ủi mặt bằng trạm y tế và trường MN xã Hợp Thành, huyện Cao Lộc</v>
          </cell>
          <cell r="C72" t="str">
            <v>C</v>
          </cell>
          <cell r="D72" t="str">
            <v>7690305</v>
          </cell>
          <cell r="E72" t="str">
            <v>2018</v>
          </cell>
          <cell r="F72" t="str">
            <v>2483/QĐ-UBND ngày 02/8/2018</v>
          </cell>
          <cell r="G72">
            <v>3201</v>
          </cell>
          <cell r="H72">
            <v>3201</v>
          </cell>
          <cell r="I72">
            <v>3201</v>
          </cell>
          <cell r="J72">
            <v>890.66800000000001</v>
          </cell>
          <cell r="K72">
            <v>600</v>
          </cell>
          <cell r="L72">
            <v>0</v>
          </cell>
          <cell r="M72">
            <v>600</v>
          </cell>
          <cell r="N72">
            <v>0</v>
          </cell>
          <cell r="P72">
            <v>0</v>
          </cell>
        </row>
        <row r="73">
          <cell r="B73" t="str">
            <v>Cải tạo, sửa chữa trụ sở HĐND&amp;UBND Thị trấn Cao Lộc, huyện Cao Lộc</v>
          </cell>
          <cell r="C73" t="str">
            <v>C</v>
          </cell>
          <cell r="D73" t="str">
            <v>7698727</v>
          </cell>
          <cell r="E73" t="str">
            <v>2018</v>
          </cell>
          <cell r="F73" t="str">
            <v>2923/QĐ-UBND ngày 12/9/2018</v>
          </cell>
          <cell r="G73">
            <v>692</v>
          </cell>
          <cell r="H73">
            <v>692</v>
          </cell>
          <cell r="I73">
            <v>692</v>
          </cell>
          <cell r="J73">
            <v>250</v>
          </cell>
          <cell r="K73">
            <v>300</v>
          </cell>
          <cell r="M73">
            <v>300</v>
          </cell>
          <cell r="N73">
            <v>300</v>
          </cell>
          <cell r="P73">
            <v>300</v>
          </cell>
        </row>
        <row r="74">
          <cell r="B74" t="str">
            <v>Kè sạt lở và sửa chữa nhà bia ghi tên Liệt Sỹ xã Xuất Lễ, huyện Cao Lộc</v>
          </cell>
          <cell r="C74" t="str">
            <v>C</v>
          </cell>
          <cell r="D74" t="str">
            <v>7710925</v>
          </cell>
          <cell r="E74" t="str">
            <v>2018</v>
          </cell>
          <cell r="F74" t="str">
            <v>2922/QĐ-UBND ngày12/9/2018</v>
          </cell>
          <cell r="G74">
            <v>815</v>
          </cell>
          <cell r="H74">
            <v>815</v>
          </cell>
          <cell r="I74">
            <v>815</v>
          </cell>
          <cell r="J74">
            <v>400</v>
          </cell>
          <cell r="K74">
            <v>300</v>
          </cell>
          <cell r="M74">
            <v>300</v>
          </cell>
          <cell r="N74">
            <v>300</v>
          </cell>
          <cell r="P74">
            <v>300</v>
          </cell>
        </row>
        <row r="75">
          <cell r="B75" t="str">
            <v>Công trình chuyển tiếp 2018 sang 2019</v>
          </cell>
          <cell r="C75">
            <v>0</v>
          </cell>
          <cell r="D75">
            <v>0</v>
          </cell>
          <cell r="E75">
            <v>0</v>
          </cell>
          <cell r="F75">
            <v>0</v>
          </cell>
          <cell r="G75">
            <v>19301</v>
          </cell>
          <cell r="H75">
            <v>19301</v>
          </cell>
          <cell r="I75">
            <v>19301</v>
          </cell>
          <cell r="J75">
            <v>4094.7809999999999</v>
          </cell>
          <cell r="K75">
            <v>3274.4749999999999</v>
          </cell>
          <cell r="L75">
            <v>374.47500000000002</v>
          </cell>
          <cell r="M75">
            <v>2900</v>
          </cell>
          <cell r="N75">
            <v>4672.884</v>
          </cell>
          <cell r="O75">
            <v>2353</v>
          </cell>
          <cell r="P75">
            <v>2319.884</v>
          </cell>
        </row>
        <row r="76">
          <cell r="B76" t="str">
            <v>Xây dựng phân trường MN thôn Đại Sơn, xã Hợp Thành</v>
          </cell>
          <cell r="C76" t="str">
            <v>C</v>
          </cell>
          <cell r="D76" t="str">
            <v>7724342</v>
          </cell>
          <cell r="E76" t="str">
            <v>2018-2019</v>
          </cell>
          <cell r="F76" t="str">
            <v>3817/QĐ-UBND ngày19/10/2018</v>
          </cell>
          <cell r="G76">
            <v>3201</v>
          </cell>
          <cell r="H76">
            <v>3201</v>
          </cell>
          <cell r="I76">
            <v>3201</v>
          </cell>
          <cell r="J76">
            <v>80</v>
          </cell>
          <cell r="K76">
            <v>400</v>
          </cell>
          <cell r="L76">
            <v>0</v>
          </cell>
          <cell r="M76">
            <v>400</v>
          </cell>
          <cell r="N76">
            <v>400</v>
          </cell>
          <cell r="O76">
            <v>0</v>
          </cell>
          <cell r="P76">
            <v>400</v>
          </cell>
          <cell r="Q76">
            <v>0</v>
          </cell>
          <cell r="R76">
            <v>0</v>
          </cell>
        </row>
        <row r="77">
          <cell r="B77" t="str">
            <v>Mở rộng diện tích và xây dựng hạng mục phụ trợ  trường THCS TT Cao Lộc</v>
          </cell>
          <cell r="C77" t="str">
            <v>C</v>
          </cell>
          <cell r="D77" t="str">
            <v>7724446</v>
          </cell>
          <cell r="E77" t="str">
            <v>2018</v>
          </cell>
          <cell r="F77" t="str">
            <v>3654/QĐ-UBND ngày16/11/2018</v>
          </cell>
          <cell r="G77">
            <v>4800</v>
          </cell>
          <cell r="H77">
            <v>4800</v>
          </cell>
          <cell r="I77">
            <v>4800</v>
          </cell>
          <cell r="J77">
            <v>1125.5250000000001</v>
          </cell>
          <cell r="K77">
            <v>1174.4749999999999</v>
          </cell>
          <cell r="L77">
            <v>374.47500000000002</v>
          </cell>
          <cell r="M77">
            <v>800</v>
          </cell>
          <cell r="N77">
            <v>1702.884</v>
          </cell>
          <cell r="O77">
            <v>968</v>
          </cell>
          <cell r="P77">
            <v>734.88400000000001</v>
          </cell>
        </row>
        <row r="78">
          <cell r="B78" t="str">
            <v>Mở rộng diện tích sân luyện tập thể thao xã Yên Trạch</v>
          </cell>
          <cell r="C78" t="str">
            <v>C</v>
          </cell>
          <cell r="D78">
            <v>7730179</v>
          </cell>
          <cell r="E78" t="str">
            <v>2018</v>
          </cell>
          <cell r="F78">
            <v>0</v>
          </cell>
          <cell r="G78">
            <v>3800</v>
          </cell>
          <cell r="H78">
            <v>3800</v>
          </cell>
          <cell r="I78">
            <v>3800</v>
          </cell>
          <cell r="J78">
            <v>1125.5250000000001</v>
          </cell>
          <cell r="K78">
            <v>600</v>
          </cell>
          <cell r="M78">
            <v>600</v>
          </cell>
          <cell r="N78">
            <v>1870</v>
          </cell>
          <cell r="O78">
            <v>1385</v>
          </cell>
          <cell r="P78">
            <v>485</v>
          </cell>
        </row>
        <row r="79">
          <cell r="B79" t="str">
            <v>Cải tạo bổ sung phòng làm việc TT Văn hóa TT&amp;TT huyện</v>
          </cell>
          <cell r="C79" t="str">
            <v>C</v>
          </cell>
          <cell r="D79">
            <v>7724915</v>
          </cell>
          <cell r="E79" t="str">
            <v>2018</v>
          </cell>
          <cell r="F79" t="str">
            <v>3359/QĐ-UBND ngày 29/10/2018</v>
          </cell>
          <cell r="G79">
            <v>2500</v>
          </cell>
          <cell r="H79">
            <v>2500</v>
          </cell>
          <cell r="I79">
            <v>2500</v>
          </cell>
          <cell r="J79">
            <v>557.178</v>
          </cell>
          <cell r="K79">
            <v>400</v>
          </cell>
          <cell r="M79">
            <v>400</v>
          </cell>
          <cell r="N79">
            <v>0</v>
          </cell>
          <cell r="P79">
            <v>0</v>
          </cell>
        </row>
        <row r="80">
          <cell r="B80" t="str">
            <v>Xây dựng trụ sở TT Dịch vụ  Nông nghiệp huyện</v>
          </cell>
          <cell r="C80" t="str">
            <v>C</v>
          </cell>
          <cell r="D80" t="str">
            <v>7724916</v>
          </cell>
          <cell r="E80" t="str">
            <v>2018</v>
          </cell>
          <cell r="F80" t="str">
            <v>3360/QĐ-UBND ngày29/10/2018</v>
          </cell>
          <cell r="G80">
            <v>5000</v>
          </cell>
          <cell r="H80">
            <v>5000</v>
          </cell>
          <cell r="I80">
            <v>5000</v>
          </cell>
          <cell r="J80">
            <v>1206.5529999999999</v>
          </cell>
          <cell r="K80">
            <v>700</v>
          </cell>
          <cell r="M80">
            <v>700</v>
          </cell>
          <cell r="N80">
            <v>700</v>
          </cell>
          <cell r="P80">
            <v>700</v>
          </cell>
        </row>
        <row r="81">
          <cell r="B81" t="str">
            <v>Công trình khởi công mới</v>
          </cell>
          <cell r="C81" t="str">
            <v>C</v>
          </cell>
          <cell r="D81">
            <v>0</v>
          </cell>
          <cell r="E81">
            <v>0</v>
          </cell>
          <cell r="F81">
            <v>0</v>
          </cell>
          <cell r="G81">
            <v>15160</v>
          </cell>
          <cell r="H81">
            <v>15160</v>
          </cell>
          <cell r="I81">
            <v>15160</v>
          </cell>
          <cell r="J81">
            <v>600</v>
          </cell>
          <cell r="K81">
            <v>4100</v>
          </cell>
          <cell r="L81">
            <v>0</v>
          </cell>
          <cell r="M81">
            <v>4100</v>
          </cell>
          <cell r="N81">
            <v>2280</v>
          </cell>
          <cell r="O81">
            <v>0</v>
          </cell>
          <cell r="P81">
            <v>2280</v>
          </cell>
          <cell r="Q81">
            <v>0</v>
          </cell>
          <cell r="R81">
            <v>0</v>
          </cell>
        </row>
        <row r="82">
          <cell r="B82" t="str">
            <v>Xây dựng điểm trường MN Còn Háng, xã Bảo Lâm huyện Cao Lộc</v>
          </cell>
          <cell r="C82" t="str">
            <v>C</v>
          </cell>
          <cell r="D82">
            <v>7754998</v>
          </cell>
          <cell r="E82" t="str">
            <v>2019</v>
          </cell>
          <cell r="F82">
            <v>0</v>
          </cell>
          <cell r="G82">
            <v>2000</v>
          </cell>
          <cell r="H82">
            <v>2000</v>
          </cell>
          <cell r="I82">
            <v>2000</v>
          </cell>
          <cell r="K82">
            <v>800</v>
          </cell>
          <cell r="M82">
            <v>800</v>
          </cell>
          <cell r="N82">
            <v>680</v>
          </cell>
          <cell r="P82">
            <v>680</v>
          </cell>
        </row>
        <row r="83">
          <cell r="B83" t="str">
            <v>Sửa chữa, nâng cấp Trạm Y tế xã Xuân Long, huyện Cao Lộc</v>
          </cell>
          <cell r="C83" t="str">
            <v>C</v>
          </cell>
          <cell r="D83">
            <v>7743440</v>
          </cell>
          <cell r="E83">
            <v>2019</v>
          </cell>
          <cell r="F83" t="str">
            <v>3075/QĐ-UBND ngày27/9/2018</v>
          </cell>
          <cell r="G83">
            <v>1400</v>
          </cell>
          <cell r="H83">
            <v>1400</v>
          </cell>
          <cell r="I83">
            <v>1400</v>
          </cell>
          <cell r="J83">
            <v>600</v>
          </cell>
          <cell r="K83">
            <v>250</v>
          </cell>
          <cell r="L83">
            <v>0</v>
          </cell>
          <cell r="M83">
            <v>250</v>
          </cell>
          <cell r="N83">
            <v>250</v>
          </cell>
          <cell r="O83">
            <v>0</v>
          </cell>
          <cell r="P83">
            <v>250</v>
          </cell>
          <cell r="Q83">
            <v>0</v>
          </cell>
        </row>
        <row r="84">
          <cell r="B84" t="str">
            <v>Bổ sung các hạng mục phụ trợ Nhà văn hóa thôn Tềnh Chè, xã Hồng Phong, huyện Cao Lộc</v>
          </cell>
          <cell r="C84" t="str">
            <v>C</v>
          </cell>
          <cell r="D84">
            <v>7746314</v>
          </cell>
          <cell r="E84">
            <v>2019</v>
          </cell>
          <cell r="F84">
            <v>0</v>
          </cell>
          <cell r="G84">
            <v>560</v>
          </cell>
          <cell r="H84">
            <v>560</v>
          </cell>
          <cell r="I84">
            <v>560</v>
          </cell>
          <cell r="J84">
            <v>0</v>
          </cell>
          <cell r="K84">
            <v>350</v>
          </cell>
          <cell r="M84">
            <v>350</v>
          </cell>
          <cell r="N84">
            <v>350</v>
          </cell>
          <cell r="P84">
            <v>350</v>
          </cell>
        </row>
        <row r="85">
          <cell r="B85" t="str">
            <v>Xây dựng 01 phòng học phân trường MN Co Khuất, xã Thanh Lòa</v>
          </cell>
          <cell r="C85" t="str">
            <v>C</v>
          </cell>
          <cell r="D85">
            <v>0</v>
          </cell>
          <cell r="E85" t="str">
            <v>2019</v>
          </cell>
          <cell r="F85" t="str">
            <v>3155/QĐ-UBND ngày 05/10/2018</v>
          </cell>
          <cell r="G85">
            <v>600</v>
          </cell>
          <cell r="H85">
            <v>600</v>
          </cell>
          <cell r="I85">
            <v>600</v>
          </cell>
          <cell r="J85">
            <v>0</v>
          </cell>
          <cell r="K85">
            <v>300</v>
          </cell>
          <cell r="M85">
            <v>300</v>
          </cell>
          <cell r="N85">
            <v>0</v>
          </cell>
          <cell r="P85">
            <v>0</v>
          </cell>
        </row>
        <row r="86">
          <cell r="B86" t="str">
            <v>Trụ sở UBND xã Phú Xá</v>
          </cell>
          <cell r="C86" t="str">
            <v>C</v>
          </cell>
          <cell r="D86">
            <v>0</v>
          </cell>
          <cell r="E86" t="str">
            <v>2019</v>
          </cell>
          <cell r="F86" t="str">
            <v>3159/QĐ-UBND ngày 05/10/2018</v>
          </cell>
          <cell r="G86">
            <v>5300</v>
          </cell>
          <cell r="H86">
            <v>5300</v>
          </cell>
          <cell r="I86">
            <v>5300</v>
          </cell>
          <cell r="J86">
            <v>0</v>
          </cell>
          <cell r="K86">
            <v>1200</v>
          </cell>
          <cell r="L86">
            <v>0</v>
          </cell>
          <cell r="M86">
            <v>1200</v>
          </cell>
          <cell r="N86">
            <v>500</v>
          </cell>
          <cell r="O86">
            <v>0</v>
          </cell>
          <cell r="P86">
            <v>500</v>
          </cell>
        </row>
        <row r="87">
          <cell r="B87" t="str">
            <v>Trụ sở UBND xã Lộc Yên</v>
          </cell>
          <cell r="C87" t="str">
            <v>C</v>
          </cell>
          <cell r="D87">
            <v>7764294</v>
          </cell>
          <cell r="E87" t="str">
            <v>2019</v>
          </cell>
          <cell r="F87" t="str">
            <v>3160/QĐ-UBND ngày 05/10/2018</v>
          </cell>
          <cell r="G87">
            <v>5300</v>
          </cell>
          <cell r="H87">
            <v>5300</v>
          </cell>
          <cell r="I87">
            <v>5300</v>
          </cell>
          <cell r="J87">
            <v>0</v>
          </cell>
          <cell r="K87">
            <v>1200</v>
          </cell>
          <cell r="L87">
            <v>0</v>
          </cell>
          <cell r="M87">
            <v>1200</v>
          </cell>
          <cell r="N87">
            <v>500</v>
          </cell>
          <cell r="O87">
            <v>0</v>
          </cell>
          <cell r="P87">
            <v>500</v>
          </cell>
        </row>
        <row r="88">
          <cell r="B88" t="str">
            <v>Vốn đối ứng thực hiện dự án</v>
          </cell>
          <cell r="C88" t="str">
            <v>C</v>
          </cell>
          <cell r="D88">
            <v>0</v>
          </cell>
          <cell r="E88">
            <v>0</v>
          </cell>
          <cell r="F88">
            <v>0</v>
          </cell>
          <cell r="G88">
            <v>19154</v>
          </cell>
          <cell r="H88">
            <v>19154</v>
          </cell>
          <cell r="I88">
            <v>19154</v>
          </cell>
          <cell r="J88">
            <v>8700</v>
          </cell>
          <cell r="K88">
            <v>2000</v>
          </cell>
          <cell r="L88">
            <v>0</v>
          </cell>
          <cell r="M88">
            <v>2000</v>
          </cell>
          <cell r="N88">
            <v>1000</v>
          </cell>
          <cell r="O88">
            <v>0</v>
          </cell>
          <cell r="P88">
            <v>1000</v>
          </cell>
          <cell r="Q88">
            <v>0</v>
          </cell>
        </row>
        <row r="89">
          <cell r="B89" t="str">
            <v>Dự án sản xuất rau an toàn gắn với tiêu thụ sản phẩm trên địa bàn huyện Cao Lộc</v>
          </cell>
          <cell r="C89" t="str">
            <v>C</v>
          </cell>
          <cell r="D89">
            <v>7741924</v>
          </cell>
          <cell r="E89" t="str">
            <v>2017</v>
          </cell>
          <cell r="F89" t="str">
            <v>2875/QĐ-UBND ngày 29/8/2018</v>
          </cell>
          <cell r="G89">
            <v>14654</v>
          </cell>
          <cell r="H89">
            <v>14654</v>
          </cell>
          <cell r="I89">
            <v>14654</v>
          </cell>
          <cell r="J89">
            <v>7500</v>
          </cell>
          <cell r="K89">
            <v>1000</v>
          </cell>
          <cell r="M89">
            <v>1000</v>
          </cell>
          <cell r="N89">
            <v>1000</v>
          </cell>
          <cell r="P89">
            <v>1000</v>
          </cell>
        </row>
        <row r="90">
          <cell r="B90" t="str">
            <v>Mô hình Cải tạo mở rộng trồng Hồng không hạt theo hướng bền vững tại xã Hòa Cư, Hải Yến, huyện Cao Lộc</v>
          </cell>
          <cell r="C90" t="str">
            <v>C</v>
          </cell>
          <cell r="D90">
            <v>7749630</v>
          </cell>
          <cell r="E90" t="str">
            <v>2018</v>
          </cell>
          <cell r="F90" t="str">
            <v>3152/QĐ-UBND ngày 04/10/2018</v>
          </cell>
          <cell r="G90">
            <v>4500</v>
          </cell>
          <cell r="H90">
            <v>4500</v>
          </cell>
          <cell r="I90">
            <v>4500</v>
          </cell>
          <cell r="J90">
            <v>1200</v>
          </cell>
          <cell r="K90">
            <v>1000</v>
          </cell>
          <cell r="M90">
            <v>1000</v>
          </cell>
          <cell r="N90">
            <v>0</v>
          </cell>
          <cell r="P90">
            <v>0</v>
          </cell>
        </row>
        <row r="91">
          <cell r="B91" t="str">
            <v>Nguồn thu từ Xổ số kiến thiết</v>
          </cell>
          <cell r="C91">
            <v>0</v>
          </cell>
          <cell r="D91">
            <v>0</v>
          </cell>
          <cell r="E91">
            <v>0</v>
          </cell>
          <cell r="F91">
            <v>0</v>
          </cell>
          <cell r="G91">
            <v>9689.0259999999998</v>
          </cell>
          <cell r="H91">
            <v>9689.0259999999998</v>
          </cell>
          <cell r="I91">
            <v>9689.0259999999998</v>
          </cell>
          <cell r="J91">
            <v>8926</v>
          </cell>
          <cell r="K91">
            <v>550</v>
          </cell>
          <cell r="L91">
            <v>0</v>
          </cell>
          <cell r="M91">
            <v>550</v>
          </cell>
          <cell r="N91">
            <v>550</v>
          </cell>
          <cell r="O91">
            <v>0</v>
          </cell>
          <cell r="P91">
            <v>550</v>
          </cell>
        </row>
        <row r="92">
          <cell r="B92" t="str">
            <v>Công trình thanh toán vốn</v>
          </cell>
          <cell r="G92">
            <v>9689.0259999999998</v>
          </cell>
          <cell r="H92">
            <v>9689.0259999999998</v>
          </cell>
          <cell r="I92">
            <v>9689.0259999999998</v>
          </cell>
          <cell r="J92">
            <v>8926</v>
          </cell>
          <cell r="K92">
            <v>550</v>
          </cell>
          <cell r="L92">
            <v>0</v>
          </cell>
          <cell r="M92">
            <v>550</v>
          </cell>
          <cell r="N92">
            <v>550</v>
          </cell>
          <cell r="O92">
            <v>0</v>
          </cell>
          <cell r="P92">
            <v>550</v>
          </cell>
        </row>
        <row r="93">
          <cell r="B93" t="str">
            <v>Kè trường Mầm non xã Cao Lâu, huyện Cao Lộc</v>
          </cell>
          <cell r="D93">
            <v>7673295</v>
          </cell>
          <cell r="E93" t="str">
            <v>2017</v>
          </cell>
          <cell r="F93" t="str">
            <v>3273/QĐ-UBND ngày 28/10/2016</v>
          </cell>
          <cell r="G93">
            <v>950</v>
          </cell>
          <cell r="H93">
            <v>950</v>
          </cell>
          <cell r="I93">
            <v>950</v>
          </cell>
          <cell r="J93">
            <v>550</v>
          </cell>
          <cell r="K93">
            <v>314</v>
          </cell>
          <cell r="L93">
            <v>0</v>
          </cell>
          <cell r="M93">
            <v>314</v>
          </cell>
          <cell r="N93">
            <v>314</v>
          </cell>
          <cell r="P93">
            <v>314</v>
          </cell>
        </row>
        <row r="94">
          <cell r="B94" t="str">
            <v>Xây dưng 02 phòng học phân trường Mầm non Khuổi Đứa xã Hải Yến</v>
          </cell>
          <cell r="D94">
            <v>7574616</v>
          </cell>
          <cell r="E94" t="str">
            <v>2017</v>
          </cell>
          <cell r="F94" t="str">
            <v>Số 1686/QĐ-UBND ngày 08/6/2016</v>
          </cell>
          <cell r="G94">
            <v>1498.0260000000001</v>
          </cell>
          <cell r="H94">
            <v>1498.0260000000001</v>
          </cell>
          <cell r="I94">
            <v>1498.0260000000001</v>
          </cell>
          <cell r="J94">
            <v>1355</v>
          </cell>
          <cell r="K94">
            <v>100</v>
          </cell>
          <cell r="L94">
            <v>0</v>
          </cell>
          <cell r="M94">
            <v>100</v>
          </cell>
          <cell r="N94">
            <v>100</v>
          </cell>
          <cell r="O94">
            <v>0</v>
          </cell>
          <cell r="P94">
            <v>100</v>
          </cell>
        </row>
        <row r="95">
          <cell r="B95" t="str">
            <v>Nâng cấp Trường THCS xã Gia cát, huyện Cao Lộc</v>
          </cell>
          <cell r="C95" t="str">
            <v>C</v>
          </cell>
          <cell r="D95">
            <v>7507388</v>
          </cell>
          <cell r="E95">
            <v>2015</v>
          </cell>
          <cell r="F95" t="str">
            <v>1152/QĐ-UBND ngày 05/5/2016 (ĐC)</v>
          </cell>
          <cell r="G95">
            <v>6741</v>
          </cell>
          <cell r="H95">
            <v>6741</v>
          </cell>
          <cell r="I95">
            <v>6741</v>
          </cell>
          <cell r="J95">
            <v>6641</v>
          </cell>
          <cell r="K95">
            <v>100</v>
          </cell>
          <cell r="L95">
            <v>0</v>
          </cell>
          <cell r="M95">
            <v>100</v>
          </cell>
          <cell r="N95">
            <v>100</v>
          </cell>
          <cell r="O95">
            <v>0</v>
          </cell>
          <cell r="P95">
            <v>100</v>
          </cell>
        </row>
        <row r="96">
          <cell r="B96" t="str">
            <v>Cải tạo 6 phòng học trường THCS xã Tân Liên, huyện Cao Lộc</v>
          </cell>
          <cell r="C96" t="str">
            <v>C</v>
          </cell>
          <cell r="D96">
            <v>7673294</v>
          </cell>
          <cell r="E96" t="str">
            <v>2017</v>
          </cell>
          <cell r="F96" t="str">
            <v>2653a/QĐ-UBND ngày 11/10/2017</v>
          </cell>
          <cell r="G96">
            <v>500</v>
          </cell>
          <cell r="H96">
            <v>500</v>
          </cell>
          <cell r="I96">
            <v>500</v>
          </cell>
          <cell r="J96">
            <v>380</v>
          </cell>
          <cell r="K96">
            <v>36</v>
          </cell>
          <cell r="L96">
            <v>0</v>
          </cell>
          <cell r="M96">
            <v>36</v>
          </cell>
          <cell r="N96">
            <v>36</v>
          </cell>
          <cell r="O96">
            <v>0</v>
          </cell>
          <cell r="P96">
            <v>36</v>
          </cell>
        </row>
        <row r="97">
          <cell r="B97" t="str">
            <v>Nguồn kết dư Ngân sách huyện</v>
          </cell>
          <cell r="G97">
            <v>11339.398999999999</v>
          </cell>
          <cell r="H97">
            <v>11339.398999999999</v>
          </cell>
          <cell r="I97">
            <v>11339.398999999999</v>
          </cell>
          <cell r="J97">
            <v>331.73199999999997</v>
          </cell>
          <cell r="K97">
            <v>2328.268</v>
          </cell>
          <cell r="L97">
            <v>2328.268</v>
          </cell>
          <cell r="M97">
            <v>0</v>
          </cell>
          <cell r="N97">
            <v>1598</v>
          </cell>
          <cell r="O97">
            <v>1598</v>
          </cell>
          <cell r="P97">
            <v>0</v>
          </cell>
        </row>
        <row r="98">
          <cell r="B98" t="str">
            <v>Xây dựng khuôn viên UBND huyện Cao Lộc</v>
          </cell>
          <cell r="D98" t="str">
            <v>7605111</v>
          </cell>
          <cell r="F98" t="str">
            <v>3276 ngày 28/10/2016</v>
          </cell>
          <cell r="G98">
            <v>4047.895</v>
          </cell>
          <cell r="H98">
            <v>4047.895</v>
          </cell>
          <cell r="I98">
            <v>4047.895</v>
          </cell>
          <cell r="J98">
            <v>0</v>
          </cell>
          <cell r="K98">
            <v>260</v>
          </cell>
          <cell r="L98">
            <v>260</v>
          </cell>
          <cell r="M98">
            <v>0</v>
          </cell>
          <cell r="N98">
            <v>0</v>
          </cell>
          <cell r="O98">
            <v>0</v>
          </cell>
          <cell r="P98">
            <v>0</v>
          </cell>
        </row>
        <row r="99">
          <cell r="B99" t="str">
            <v>Cải tạo sửa chữa trụ sở HĐND &amp; UBND huyện Cao Lộc</v>
          </cell>
          <cell r="C99">
            <v>0</v>
          </cell>
          <cell r="D99" t="str">
            <v>7721914</v>
          </cell>
          <cell r="E99">
            <v>0</v>
          </cell>
          <cell r="F99" t="str">
            <v>1917a ngày 1/6/2018</v>
          </cell>
          <cell r="G99">
            <v>7291.5039999999999</v>
          </cell>
          <cell r="H99">
            <v>7291.5039999999999</v>
          </cell>
          <cell r="I99">
            <v>7291.5039999999999</v>
          </cell>
          <cell r="J99">
            <v>331.73199999999997</v>
          </cell>
          <cell r="K99">
            <v>2068.268</v>
          </cell>
          <cell r="L99">
            <v>2068.268</v>
          </cell>
          <cell r="M99">
            <v>0</v>
          </cell>
          <cell r="N99">
            <v>1598</v>
          </cell>
          <cell r="O99">
            <v>1598</v>
          </cell>
          <cell r="P99">
            <v>0</v>
          </cell>
        </row>
        <row r="100">
          <cell r="B100" t="str">
            <v>Vốn ngân sách Trung ương</v>
          </cell>
          <cell r="C100">
            <v>0</v>
          </cell>
          <cell r="D100">
            <v>0</v>
          </cell>
          <cell r="E100">
            <v>0</v>
          </cell>
          <cell r="F100">
            <v>0</v>
          </cell>
          <cell r="G100">
            <v>115228</v>
          </cell>
          <cell r="H100">
            <v>113472</v>
          </cell>
          <cell r="I100">
            <v>112322</v>
          </cell>
          <cell r="J100">
            <v>28139.235000000001</v>
          </cell>
          <cell r="K100">
            <v>45004.485000000001</v>
          </cell>
          <cell r="L100">
            <v>1324.4850000000001</v>
          </cell>
          <cell r="M100">
            <v>43680</v>
          </cell>
          <cell r="N100">
            <v>29884.191999999995</v>
          </cell>
          <cell r="O100">
            <v>703.97299999999996</v>
          </cell>
          <cell r="P100">
            <v>29180.218999999997</v>
          </cell>
        </row>
        <row r="101">
          <cell r="B101" t="str">
            <v>Vốn Chương trình mục tiêu quốc gia (cấp huyện quản lý)</v>
          </cell>
          <cell r="C101">
            <v>0</v>
          </cell>
          <cell r="D101">
            <v>0</v>
          </cell>
          <cell r="E101">
            <v>0</v>
          </cell>
          <cell r="F101">
            <v>0</v>
          </cell>
          <cell r="G101">
            <v>113228</v>
          </cell>
          <cell r="H101">
            <v>112472</v>
          </cell>
          <cell r="I101">
            <v>112322</v>
          </cell>
          <cell r="J101">
            <v>28139.235000000001</v>
          </cell>
          <cell r="K101">
            <v>44004.485000000001</v>
          </cell>
          <cell r="L101">
            <v>1324.4850000000001</v>
          </cell>
          <cell r="M101">
            <v>42680</v>
          </cell>
          <cell r="N101">
            <v>29884.191999999995</v>
          </cell>
          <cell r="O101">
            <v>703.97299999999996</v>
          </cell>
          <cell r="P101">
            <v>29180.218999999997</v>
          </cell>
        </row>
        <row r="102">
          <cell r="B102" t="str">
            <v>Chương trình mục tiêu quốc gia xây dựng nông thôn mới</v>
          </cell>
          <cell r="C102">
            <v>0</v>
          </cell>
          <cell r="D102">
            <v>0</v>
          </cell>
          <cell r="E102">
            <v>0</v>
          </cell>
          <cell r="F102">
            <v>0</v>
          </cell>
          <cell r="G102">
            <v>58506</v>
          </cell>
          <cell r="H102">
            <v>58506</v>
          </cell>
          <cell r="I102">
            <v>58506</v>
          </cell>
          <cell r="J102">
            <v>12726.948</v>
          </cell>
          <cell r="K102">
            <v>26715.499</v>
          </cell>
          <cell r="L102">
            <v>615.49900000000002</v>
          </cell>
          <cell r="M102">
            <v>26100</v>
          </cell>
          <cell r="N102">
            <v>18123.259999999998</v>
          </cell>
          <cell r="O102">
            <v>650.16199999999992</v>
          </cell>
          <cell r="P102">
            <v>17473.097999999998</v>
          </cell>
        </row>
        <row r="103">
          <cell r="B103" t="str">
            <v>Các dự án hoàn thành và đưa vào sử dụng trước ngày 31/12/2018</v>
          </cell>
          <cell r="C103">
            <v>0</v>
          </cell>
          <cell r="D103">
            <v>0</v>
          </cell>
          <cell r="E103">
            <v>0</v>
          </cell>
          <cell r="F103">
            <v>0</v>
          </cell>
          <cell r="G103">
            <v>23406</v>
          </cell>
          <cell r="H103">
            <v>23406</v>
          </cell>
          <cell r="I103">
            <v>23406</v>
          </cell>
          <cell r="J103">
            <v>12726.948</v>
          </cell>
          <cell r="K103">
            <v>10215.499</v>
          </cell>
          <cell r="L103">
            <v>615.49900000000002</v>
          </cell>
          <cell r="M103">
            <v>9600</v>
          </cell>
          <cell r="N103">
            <v>5442.6390000000001</v>
          </cell>
          <cell r="O103">
            <v>650.16199999999992</v>
          </cell>
          <cell r="P103">
            <v>4792.4770000000008</v>
          </cell>
        </row>
        <row r="104">
          <cell r="B104" t="str">
            <v>Xây dựng nhà văn hóa xã Hồng Phong, huyện Cao Lộc</v>
          </cell>
          <cell r="C104" t="str">
            <v>C</v>
          </cell>
          <cell r="D104" t="str">
            <v>7685569</v>
          </cell>
          <cell r="E104">
            <v>2018</v>
          </cell>
          <cell r="F104" t="str">
            <v xml:space="preserve">1565/QĐ-UBND ngày 09/5/2018 </v>
          </cell>
          <cell r="G104">
            <v>4177</v>
          </cell>
          <cell r="H104">
            <v>4177</v>
          </cell>
          <cell r="I104">
            <v>4177</v>
          </cell>
          <cell r="J104">
            <v>3024.5</v>
          </cell>
          <cell r="K104">
            <v>1100</v>
          </cell>
          <cell r="L104">
            <v>0</v>
          </cell>
          <cell r="M104">
            <v>1100</v>
          </cell>
          <cell r="N104">
            <v>677.57899999999995</v>
          </cell>
          <cell r="O104">
            <v>517.57899999999995</v>
          </cell>
          <cell r="P104">
            <v>160</v>
          </cell>
        </row>
        <row r="105">
          <cell r="B105" t="str">
            <v>Trạm y tế xã Hồng Phong, huyện Cao Lộc</v>
          </cell>
          <cell r="C105" t="str">
            <v>C</v>
          </cell>
          <cell r="D105" t="str">
            <v>7685566</v>
          </cell>
          <cell r="E105">
            <v>2018</v>
          </cell>
          <cell r="F105" t="str">
            <v>2649A/QĐ-UBND ngày 11/10/2017</v>
          </cell>
          <cell r="G105">
            <v>3496</v>
          </cell>
          <cell r="H105">
            <v>3496</v>
          </cell>
          <cell r="I105">
            <v>3496</v>
          </cell>
          <cell r="J105">
            <v>1600</v>
          </cell>
          <cell r="K105">
            <v>1200</v>
          </cell>
          <cell r="M105">
            <v>1200</v>
          </cell>
          <cell r="N105">
            <v>1094.1590000000001</v>
          </cell>
          <cell r="P105">
            <v>1094.1590000000001</v>
          </cell>
        </row>
        <row r="106">
          <cell r="B106" t="str">
            <v>Trường THCS xã Hồng Phong</v>
          </cell>
          <cell r="C106" t="str">
            <v>C</v>
          </cell>
          <cell r="D106" t="str">
            <v>7685564</v>
          </cell>
          <cell r="E106">
            <v>2018</v>
          </cell>
          <cell r="F106" t="str">
            <v>2650a ngày 11/10/2017</v>
          </cell>
          <cell r="G106">
            <v>4099</v>
          </cell>
          <cell r="H106">
            <v>4099</v>
          </cell>
          <cell r="I106">
            <v>4099</v>
          </cell>
          <cell r="J106">
            <v>2600</v>
          </cell>
          <cell r="K106">
            <v>2200</v>
          </cell>
          <cell r="L106">
            <v>0</v>
          </cell>
          <cell r="M106">
            <v>2200</v>
          </cell>
          <cell r="N106">
            <v>1535</v>
          </cell>
          <cell r="P106">
            <v>1535</v>
          </cell>
        </row>
        <row r="107">
          <cell r="B107" t="str">
            <v>Bổ sung một số hạng mục Trường MN xã Hồng Phong</v>
          </cell>
          <cell r="C107" t="str">
            <v>C</v>
          </cell>
          <cell r="D107" t="str">
            <v>7685562</v>
          </cell>
          <cell r="E107">
            <v>2018</v>
          </cell>
          <cell r="F107" t="str">
            <v xml:space="preserve">2625a/QĐ-UBND ngày 03/10/2017 </v>
          </cell>
          <cell r="G107">
            <v>3789</v>
          </cell>
          <cell r="H107">
            <v>3789</v>
          </cell>
          <cell r="I107">
            <v>3789</v>
          </cell>
          <cell r="J107">
            <v>2100</v>
          </cell>
          <cell r="K107">
            <v>1400</v>
          </cell>
          <cell r="L107">
            <v>0</v>
          </cell>
          <cell r="M107">
            <v>1400</v>
          </cell>
          <cell r="N107">
            <v>750</v>
          </cell>
          <cell r="O107">
            <v>0</v>
          </cell>
          <cell r="P107">
            <v>750</v>
          </cell>
        </row>
        <row r="108">
          <cell r="B108" t="str">
            <v>Đường Còn Khoang - Nà Luộc, xã Hồng Phong, huyện Cao Lộc</v>
          </cell>
          <cell r="C108" t="str">
            <v>C</v>
          </cell>
          <cell r="D108" t="str">
            <v>7685572</v>
          </cell>
          <cell r="E108">
            <v>2018</v>
          </cell>
          <cell r="F108" t="str">
            <v>2648a /QĐ-UBND,  ngày 11/10/2017</v>
          </cell>
          <cell r="G108">
            <v>2500</v>
          </cell>
          <cell r="H108">
            <v>2500</v>
          </cell>
          <cell r="I108">
            <v>2500</v>
          </cell>
          <cell r="J108">
            <v>1450</v>
          </cell>
          <cell r="K108">
            <v>1035.0540000000001</v>
          </cell>
          <cell r="L108">
            <v>135.054</v>
          </cell>
          <cell r="M108">
            <v>900</v>
          </cell>
          <cell r="N108">
            <v>153.31800000000001</v>
          </cell>
          <cell r="P108">
            <v>153.31800000000001</v>
          </cell>
        </row>
        <row r="109">
          <cell r="B109" t="str">
            <v>Nước sinh hoạt thôn Còn Quyền, xã Hồng Phong, huyện Cao Lộc</v>
          </cell>
          <cell r="C109" t="str">
            <v>C</v>
          </cell>
          <cell r="D109">
            <v>7685446</v>
          </cell>
          <cell r="E109">
            <v>2018</v>
          </cell>
          <cell r="F109" t="str">
            <v>2653A/QĐ-UBND ngày 11/10/2017</v>
          </cell>
          <cell r="G109">
            <v>834</v>
          </cell>
          <cell r="H109">
            <v>834</v>
          </cell>
          <cell r="I109">
            <v>834</v>
          </cell>
          <cell r="J109">
            <v>652.44799999999998</v>
          </cell>
          <cell r="K109">
            <v>147.55199999999999</v>
          </cell>
          <cell r="L109">
            <v>147.55199999999999</v>
          </cell>
          <cell r="M109">
            <v>0</v>
          </cell>
          <cell r="N109">
            <v>132.583</v>
          </cell>
          <cell r="O109">
            <v>132.583</v>
          </cell>
          <cell r="P109">
            <v>0</v>
          </cell>
        </row>
        <row r="110">
          <cell r="B110" t="str">
            <v>Nước sinh hoạt thôn Nà Lầm, xã Hồng Phong, huyện Cao Lộc</v>
          </cell>
          <cell r="C110" t="str">
            <v>C</v>
          </cell>
          <cell r="D110">
            <v>7685563</v>
          </cell>
          <cell r="E110">
            <v>2018</v>
          </cell>
          <cell r="F110" t="str">
            <v>2650/QĐ-UBND ngày 12/10/2017</v>
          </cell>
          <cell r="G110">
            <v>1911</v>
          </cell>
          <cell r="H110">
            <v>1911</v>
          </cell>
          <cell r="I110">
            <v>1911</v>
          </cell>
          <cell r="J110">
            <v>700</v>
          </cell>
          <cell r="K110">
            <v>1100</v>
          </cell>
          <cell r="M110">
            <v>1100</v>
          </cell>
          <cell r="N110">
            <v>1100</v>
          </cell>
          <cell r="P110">
            <v>1100</v>
          </cell>
        </row>
        <row r="111">
          <cell r="B111" t="str">
            <v>Đường bê tông Chè Lân-Lục Luông, xã Lộc Yên</v>
          </cell>
          <cell r="C111" t="str">
            <v>C</v>
          </cell>
          <cell r="D111" t="str">
            <v>7685571</v>
          </cell>
          <cell r="E111">
            <v>2018</v>
          </cell>
          <cell r="F111" t="str">
            <v xml:space="preserve">2651A/QĐ-UBND ngày 11/10/2017 </v>
          </cell>
          <cell r="G111">
            <v>2600</v>
          </cell>
          <cell r="H111">
            <v>2600</v>
          </cell>
          <cell r="I111">
            <v>2600</v>
          </cell>
          <cell r="J111">
            <v>600</v>
          </cell>
          <cell r="K111">
            <v>2032.893</v>
          </cell>
          <cell r="L111">
            <v>332.89299999999997</v>
          </cell>
          <cell r="M111">
            <v>1700</v>
          </cell>
          <cell r="N111">
            <v>0</v>
          </cell>
          <cell r="P111">
            <v>0</v>
          </cell>
        </row>
        <row r="112">
          <cell r="B112" t="str">
            <v>Các dự án khởi công mới năm 2019</v>
          </cell>
          <cell r="C112">
            <v>0</v>
          </cell>
          <cell r="D112">
            <v>0</v>
          </cell>
          <cell r="E112">
            <v>0</v>
          </cell>
          <cell r="F112">
            <v>0</v>
          </cell>
          <cell r="G112">
            <v>35100</v>
          </cell>
          <cell r="H112">
            <v>35100</v>
          </cell>
          <cell r="I112">
            <v>35100</v>
          </cell>
          <cell r="J112">
            <v>0</v>
          </cell>
          <cell r="K112">
            <v>16500</v>
          </cell>
          <cell r="L112">
            <v>0</v>
          </cell>
          <cell r="M112">
            <v>16500</v>
          </cell>
          <cell r="N112">
            <v>12680.620999999999</v>
          </cell>
          <cell r="O112">
            <v>0</v>
          </cell>
          <cell r="P112">
            <v>12680.620999999999</v>
          </cell>
        </row>
        <row r="113">
          <cell r="B113" t="str">
            <v>Đường bê tông thôn Còn Pheo, xã Tân Thành</v>
          </cell>
          <cell r="C113" t="str">
            <v>C</v>
          </cell>
          <cell r="D113" t="str">
            <v>7735873</v>
          </cell>
          <cell r="E113" t="str">
            <v>2019</v>
          </cell>
          <cell r="F113" t="str">
            <v>3365/QĐ-UBND ngày29/10/2018</v>
          </cell>
          <cell r="G113">
            <v>1200</v>
          </cell>
          <cell r="H113">
            <v>1200</v>
          </cell>
          <cell r="I113">
            <v>1200</v>
          </cell>
          <cell r="K113">
            <v>800</v>
          </cell>
          <cell r="M113">
            <v>800</v>
          </cell>
          <cell r="N113">
            <v>790.74</v>
          </cell>
          <cell r="P113">
            <v>790.74</v>
          </cell>
        </row>
        <row r="114">
          <cell r="B114" t="str">
            <v>Đường Pác Ca- Lục Môn, xã Tân Thành</v>
          </cell>
          <cell r="C114" t="str">
            <v>C</v>
          </cell>
          <cell r="D114" t="str">
            <v>7735872</v>
          </cell>
          <cell r="E114" t="str">
            <v>2019</v>
          </cell>
          <cell r="F114" t="str">
            <v>3364/QĐ-UBND ngày29/10/2018</v>
          </cell>
          <cell r="G114">
            <v>6000</v>
          </cell>
          <cell r="H114">
            <v>6000</v>
          </cell>
          <cell r="I114">
            <v>6000</v>
          </cell>
          <cell r="K114">
            <v>2500</v>
          </cell>
          <cell r="M114">
            <v>2500</v>
          </cell>
          <cell r="N114">
            <v>2500</v>
          </cell>
          <cell r="P114">
            <v>2500</v>
          </cell>
        </row>
        <row r="115">
          <cell r="B115" t="str">
            <v>Xây dựng trường MN xã Tân Thành, huyện Cao Lộc</v>
          </cell>
          <cell r="C115" t="str">
            <v>C</v>
          </cell>
          <cell r="D115" t="str">
            <v>7755000</v>
          </cell>
          <cell r="E115">
            <v>2019</v>
          </cell>
          <cell r="F115" t="str">
            <v>3366/QĐ-UBND ngày29/10/2018</v>
          </cell>
          <cell r="G115">
            <v>4200</v>
          </cell>
          <cell r="H115">
            <v>4200</v>
          </cell>
          <cell r="I115">
            <v>4200</v>
          </cell>
          <cell r="K115">
            <v>2100</v>
          </cell>
          <cell r="M115">
            <v>2100</v>
          </cell>
          <cell r="N115">
            <v>1723</v>
          </cell>
          <cell r="P115">
            <v>1723</v>
          </cell>
        </row>
        <row r="116">
          <cell r="B116" t="str">
            <v>Trường TH xã Tân Thành, huyện Cao Lộc</v>
          </cell>
          <cell r="C116" t="str">
            <v>C</v>
          </cell>
          <cell r="D116" t="str">
            <v>7741913</v>
          </cell>
          <cell r="E116">
            <v>2019</v>
          </cell>
          <cell r="F116" t="str">
            <v>3367/QĐ-UBND ngày29/10/2018</v>
          </cell>
          <cell r="G116">
            <v>4500</v>
          </cell>
          <cell r="H116">
            <v>4500</v>
          </cell>
          <cell r="I116">
            <v>4500</v>
          </cell>
          <cell r="J116">
            <v>0</v>
          </cell>
          <cell r="K116">
            <v>2500</v>
          </cell>
          <cell r="L116">
            <v>0</v>
          </cell>
          <cell r="M116">
            <v>2500</v>
          </cell>
          <cell r="N116">
            <v>1920.55</v>
          </cell>
          <cell r="O116">
            <v>0</v>
          </cell>
          <cell r="P116">
            <v>1920.55</v>
          </cell>
        </row>
        <row r="117">
          <cell r="B117" t="str">
            <v>Trường THCS xã Tân Thành, huyện Cao Lộc</v>
          </cell>
          <cell r="C117" t="str">
            <v>C</v>
          </cell>
          <cell r="D117" t="str">
            <v>7741914</v>
          </cell>
          <cell r="E117">
            <v>2019</v>
          </cell>
          <cell r="F117" t="str">
            <v>3368/QĐ-UBND ngày29/10/2018</v>
          </cell>
          <cell r="G117">
            <v>5000</v>
          </cell>
          <cell r="H117">
            <v>5000</v>
          </cell>
          <cell r="I117">
            <v>5000</v>
          </cell>
          <cell r="J117">
            <v>0</v>
          </cell>
          <cell r="K117">
            <v>3000</v>
          </cell>
          <cell r="L117">
            <v>0</v>
          </cell>
          <cell r="M117">
            <v>3000</v>
          </cell>
          <cell r="N117">
            <v>1183.0409999999999</v>
          </cell>
          <cell r="O117">
            <v>0</v>
          </cell>
          <cell r="P117">
            <v>1183.0409999999999</v>
          </cell>
        </row>
        <row r="118">
          <cell r="B118" t="str">
            <v>Xây dựng nhà văn hóa xã Tân Thành, huyện Cao Lộc</v>
          </cell>
          <cell r="C118" t="str">
            <v>C</v>
          </cell>
          <cell r="D118" t="str">
            <v>7754999</v>
          </cell>
          <cell r="E118">
            <v>2019</v>
          </cell>
          <cell r="F118" t="str">
            <v>3369/QĐ-UBND ngày29/10/2018</v>
          </cell>
          <cell r="G118">
            <v>4200</v>
          </cell>
          <cell r="H118">
            <v>4200</v>
          </cell>
          <cell r="I118">
            <v>4200</v>
          </cell>
          <cell r="J118">
            <v>0</v>
          </cell>
          <cell r="K118">
            <v>2100</v>
          </cell>
          <cell r="L118">
            <v>0</v>
          </cell>
          <cell r="M118">
            <v>2100</v>
          </cell>
          <cell r="N118">
            <v>1600</v>
          </cell>
          <cell r="O118">
            <v>0</v>
          </cell>
          <cell r="P118">
            <v>1600</v>
          </cell>
        </row>
        <row r="119">
          <cell r="B119" t="str">
            <v>Bổ sung một số Hạng mục trường THCS xã Xuất Lễ</v>
          </cell>
          <cell r="C119" t="str">
            <v>C</v>
          </cell>
          <cell r="D119" t="str">
            <v>7746315</v>
          </cell>
          <cell r="E119">
            <v>2019</v>
          </cell>
          <cell r="F119">
            <v>0</v>
          </cell>
          <cell r="G119">
            <v>5500</v>
          </cell>
          <cell r="H119">
            <v>5500</v>
          </cell>
          <cell r="I119">
            <v>5500</v>
          </cell>
          <cell r="J119">
            <v>0</v>
          </cell>
          <cell r="K119">
            <v>2000</v>
          </cell>
          <cell r="M119">
            <v>2000</v>
          </cell>
          <cell r="N119">
            <v>1463.29</v>
          </cell>
          <cell r="P119">
            <v>1463.29</v>
          </cell>
        </row>
        <row r="120">
          <cell r="B120" t="str">
            <v>Bổ sung một số Hạng mục trường TH xã Xuất Lễ</v>
          </cell>
          <cell r="C120" t="str">
            <v>C</v>
          </cell>
          <cell r="D120" t="str">
            <v>7748145</v>
          </cell>
          <cell r="E120">
            <v>2019</v>
          </cell>
          <cell r="F120">
            <v>0</v>
          </cell>
          <cell r="G120">
            <v>4500</v>
          </cell>
          <cell r="H120">
            <v>4500</v>
          </cell>
          <cell r="I120">
            <v>4500</v>
          </cell>
          <cell r="J120">
            <v>0</v>
          </cell>
          <cell r="K120">
            <v>1500</v>
          </cell>
          <cell r="M120">
            <v>1500</v>
          </cell>
          <cell r="N120">
            <v>1500</v>
          </cell>
          <cell r="P120">
            <v>1500</v>
          </cell>
        </row>
        <row r="121">
          <cell r="B121" t="str">
            <v>Chương trình mục tiêu quốc gia giảm nghèo bền vững</v>
          </cell>
          <cell r="C121">
            <v>0</v>
          </cell>
          <cell r="D121">
            <v>0</v>
          </cell>
          <cell r="E121">
            <v>0</v>
          </cell>
          <cell r="F121">
            <v>0</v>
          </cell>
          <cell r="G121">
            <v>54722</v>
          </cell>
          <cell r="H121">
            <v>53966</v>
          </cell>
          <cell r="I121">
            <v>53816</v>
          </cell>
          <cell r="J121">
            <v>15412.287</v>
          </cell>
          <cell r="K121">
            <v>17288.986000000001</v>
          </cell>
          <cell r="L121">
            <v>708.98599999999999</v>
          </cell>
          <cell r="M121">
            <v>16580</v>
          </cell>
          <cell r="N121">
            <v>11760.931999999997</v>
          </cell>
          <cell r="O121">
            <v>53.811</v>
          </cell>
          <cell r="P121">
            <v>11707.120999999997</v>
          </cell>
        </row>
        <row r="122">
          <cell r="B122" t="str">
            <v>Các dự án hoàn thành và đưa vào sử dụng trước ngày 31/12/2017</v>
          </cell>
          <cell r="C122">
            <v>0</v>
          </cell>
          <cell r="D122">
            <v>0</v>
          </cell>
          <cell r="E122">
            <v>0</v>
          </cell>
          <cell r="F122">
            <v>0</v>
          </cell>
          <cell r="G122">
            <v>40247</v>
          </cell>
          <cell r="H122">
            <v>40247</v>
          </cell>
          <cell r="I122">
            <v>40247</v>
          </cell>
          <cell r="J122">
            <v>15412.287</v>
          </cell>
          <cell r="K122">
            <v>12575.986000000001</v>
          </cell>
          <cell r="L122">
            <v>708.98599999999999</v>
          </cell>
          <cell r="M122">
            <v>11867</v>
          </cell>
          <cell r="N122">
            <v>9071.1209999999974</v>
          </cell>
          <cell r="O122">
            <v>53.811</v>
          </cell>
          <cell r="P122">
            <v>9017.3099999999977</v>
          </cell>
        </row>
        <row r="123">
          <cell r="B123" t="str">
            <v>Xã ĐBKK</v>
          </cell>
          <cell r="C123">
            <v>0</v>
          </cell>
          <cell r="D123">
            <v>0</v>
          </cell>
          <cell r="E123">
            <v>0</v>
          </cell>
          <cell r="F123">
            <v>0</v>
          </cell>
          <cell r="G123">
            <v>38660</v>
          </cell>
          <cell r="H123">
            <v>38660</v>
          </cell>
          <cell r="I123">
            <v>38660</v>
          </cell>
          <cell r="J123">
            <v>14543.515000000001</v>
          </cell>
          <cell r="K123">
            <v>11897.758</v>
          </cell>
          <cell r="L123">
            <v>589.75800000000004</v>
          </cell>
          <cell r="M123">
            <v>11308</v>
          </cell>
          <cell r="N123">
            <v>8607.659999999998</v>
          </cell>
          <cell r="O123">
            <v>53.811</v>
          </cell>
          <cell r="P123">
            <v>8553.8489999999983</v>
          </cell>
        </row>
        <row r="124">
          <cell r="B124" t="str">
            <v>Đường bê tông thôn Nà Ân (GĐ II), xã Bảo Lâm</v>
          </cell>
          <cell r="C124" t="str">
            <v>C</v>
          </cell>
          <cell r="D124">
            <v>7616272</v>
          </cell>
          <cell r="E124">
            <v>2017</v>
          </cell>
          <cell r="F124" t="str">
            <v>3245/QĐ-UBND ngày 28/10/2016</v>
          </cell>
          <cell r="G124">
            <v>1660</v>
          </cell>
          <cell r="H124">
            <v>1660</v>
          </cell>
          <cell r="I124">
            <v>1660</v>
          </cell>
          <cell r="J124">
            <v>1300</v>
          </cell>
          <cell r="K124">
            <v>326</v>
          </cell>
          <cell r="M124">
            <v>326</v>
          </cell>
          <cell r="N124">
            <v>326</v>
          </cell>
          <cell r="P124">
            <v>326</v>
          </cell>
        </row>
        <row r="125">
          <cell r="B125" t="str">
            <v>Xây dựng mương thủy lợi thôn Còn Kéo, xã Bảo Lâm</v>
          </cell>
          <cell r="C125" t="str">
            <v>C</v>
          </cell>
          <cell r="D125">
            <v>7616269</v>
          </cell>
          <cell r="E125" t="str">
            <v>2017-2018</v>
          </cell>
          <cell r="F125" t="str">
            <v>3244/QĐ-UBND ngày 28/10/2016</v>
          </cell>
          <cell r="G125">
            <v>598</v>
          </cell>
          <cell r="H125">
            <v>598</v>
          </cell>
          <cell r="I125">
            <v>598</v>
          </cell>
          <cell r="J125">
            <v>450</v>
          </cell>
          <cell r="K125">
            <v>109</v>
          </cell>
          <cell r="M125">
            <v>109</v>
          </cell>
          <cell r="N125">
            <v>109</v>
          </cell>
          <cell r="P125">
            <v>109</v>
          </cell>
        </row>
        <row r="126">
          <cell r="B126" t="str">
            <v>Xây dựng phân trường MN Lục Luông, xã Lộc Yên</v>
          </cell>
          <cell r="C126" t="str">
            <v>C</v>
          </cell>
          <cell r="D126" t="str">
            <v>7691569</v>
          </cell>
          <cell r="E126">
            <v>2018</v>
          </cell>
          <cell r="F126" t="str">
            <v>2558a/QĐ-UBND ngày 21/9/2017</v>
          </cell>
          <cell r="G126">
            <v>896</v>
          </cell>
          <cell r="H126">
            <v>896</v>
          </cell>
          <cell r="I126">
            <v>896</v>
          </cell>
          <cell r="J126">
            <v>50</v>
          </cell>
          <cell r="K126">
            <v>840</v>
          </cell>
          <cell r="L126">
            <v>160</v>
          </cell>
          <cell r="M126">
            <v>680</v>
          </cell>
          <cell r="N126">
            <v>705.43700000000001</v>
          </cell>
          <cell r="P126">
            <v>705.43700000000001</v>
          </cell>
        </row>
        <row r="127">
          <cell r="B127" t="str">
            <v>Sửa chữa, nâng cấp mương Bản Lề, xã Xuất Lễ</v>
          </cell>
          <cell r="C127" t="str">
            <v>C</v>
          </cell>
          <cell r="D127">
            <v>7685447</v>
          </cell>
          <cell r="E127" t="str">
            <v>2018</v>
          </cell>
          <cell r="F127" t="str">
            <v>1175/QĐ-UBND ngày 13/4/2018</v>
          </cell>
          <cell r="G127">
            <v>1206</v>
          </cell>
          <cell r="H127">
            <v>1206</v>
          </cell>
          <cell r="I127">
            <v>1206</v>
          </cell>
          <cell r="J127">
            <v>355</v>
          </cell>
          <cell r="K127">
            <v>793</v>
          </cell>
          <cell r="L127">
            <v>0</v>
          </cell>
          <cell r="M127">
            <v>793</v>
          </cell>
          <cell r="N127">
            <v>786.26099999999997</v>
          </cell>
          <cell r="P127">
            <v>786.26099999999997</v>
          </cell>
        </row>
        <row r="128">
          <cell r="B128" t="str">
            <v>Xây dựng Đường Bê tông Tam Độ, xã Tân Liên</v>
          </cell>
          <cell r="C128" t="str">
            <v>C</v>
          </cell>
          <cell r="D128">
            <v>7710131</v>
          </cell>
          <cell r="E128" t="str">
            <v>2017-2018</v>
          </cell>
          <cell r="F128" t="str">
            <v xml:space="preserve">3339/QĐ-UBND ngày 18/10/2018 (ĐC) </v>
          </cell>
          <cell r="G128">
            <v>1868</v>
          </cell>
          <cell r="H128">
            <v>1868</v>
          </cell>
          <cell r="I128">
            <v>1868</v>
          </cell>
          <cell r="J128">
            <v>630</v>
          </cell>
          <cell r="K128">
            <v>480</v>
          </cell>
          <cell r="M128">
            <v>480</v>
          </cell>
          <cell r="N128">
            <v>480</v>
          </cell>
          <cell r="P128">
            <v>480</v>
          </cell>
        </row>
        <row r="129">
          <cell r="B129" t="str">
            <v>Xây dựng Đường Bê tông Tằm Nguyên, xã Tân Liên</v>
          </cell>
          <cell r="C129" t="str">
            <v>C</v>
          </cell>
          <cell r="D129">
            <v>7715416</v>
          </cell>
          <cell r="E129" t="str">
            <v>2017-2018</v>
          </cell>
          <cell r="F129" t="str">
            <v xml:space="preserve">246a/QĐ-UBND ngày 28/03/2018 </v>
          </cell>
          <cell r="G129">
            <v>890</v>
          </cell>
          <cell r="H129">
            <v>890</v>
          </cell>
          <cell r="I129">
            <v>890</v>
          </cell>
          <cell r="J129">
            <v>396</v>
          </cell>
          <cell r="K129">
            <v>265</v>
          </cell>
          <cell r="M129">
            <v>265</v>
          </cell>
          <cell r="N129">
            <v>265</v>
          </cell>
          <cell r="P129">
            <v>265</v>
          </cell>
        </row>
        <row r="130">
          <cell r="B130" t="str">
            <v>Xây dựng Đường Bê tông Nà Pinh, xã Tân Liên</v>
          </cell>
          <cell r="C130" t="str">
            <v>C</v>
          </cell>
          <cell r="D130">
            <v>7710129</v>
          </cell>
          <cell r="E130" t="str">
            <v>2017-2018</v>
          </cell>
          <cell r="F130" t="str">
            <v xml:space="preserve">3188/QĐ-UBND ngày 27/9/2018 (ĐC) </v>
          </cell>
          <cell r="G130">
            <v>890</v>
          </cell>
          <cell r="H130">
            <v>890</v>
          </cell>
          <cell r="I130">
            <v>890</v>
          </cell>
          <cell r="J130">
            <v>412</v>
          </cell>
          <cell r="K130">
            <v>266</v>
          </cell>
          <cell r="M130">
            <v>266</v>
          </cell>
          <cell r="N130">
            <v>230</v>
          </cell>
          <cell r="P130">
            <v>230</v>
          </cell>
        </row>
        <row r="131">
          <cell r="B131" t="str">
            <v>Xây dựng trường MN xã công Sơn; hạng mục: 02 phòng học</v>
          </cell>
          <cell r="C131" t="str">
            <v>C</v>
          </cell>
          <cell r="D131" t="str">
            <v>7685570</v>
          </cell>
          <cell r="E131">
            <v>2018</v>
          </cell>
          <cell r="F131" t="str">
            <v>1215/QĐ-UBND, ngày 17/9/2018(ĐC)</v>
          </cell>
          <cell r="G131">
            <v>1200</v>
          </cell>
          <cell r="H131">
            <v>1200</v>
          </cell>
          <cell r="I131">
            <v>1200</v>
          </cell>
          <cell r="J131">
            <v>380</v>
          </cell>
          <cell r="K131">
            <v>556</v>
          </cell>
          <cell r="M131">
            <v>556</v>
          </cell>
          <cell r="N131">
            <v>556</v>
          </cell>
          <cell r="P131">
            <v>556</v>
          </cell>
        </row>
        <row r="132">
          <cell r="B132" t="str">
            <v>Đường Pắc Đây - Thán Dìu, xã Công Sơn</v>
          </cell>
          <cell r="C132" t="str">
            <v>C</v>
          </cell>
          <cell r="D132">
            <v>7709519</v>
          </cell>
          <cell r="E132" t="str">
            <v>2018</v>
          </cell>
          <cell r="F132" t="str">
            <v>3072/QĐ-UBND, ngày 17/9/2018(ĐC)</v>
          </cell>
          <cell r="G132">
            <v>1874</v>
          </cell>
          <cell r="H132">
            <v>1874</v>
          </cell>
          <cell r="I132">
            <v>1874</v>
          </cell>
          <cell r="J132">
            <v>247.44200000000001</v>
          </cell>
          <cell r="K132">
            <v>886.55799999999999</v>
          </cell>
          <cell r="L132">
            <v>32.558</v>
          </cell>
          <cell r="M132">
            <v>854</v>
          </cell>
          <cell r="N132">
            <v>688.04200000000003</v>
          </cell>
          <cell r="P132">
            <v>688.04200000000003</v>
          </cell>
        </row>
        <row r="133">
          <cell r="B133" t="str">
            <v>Cải tạo, sửa chữa mương Khau Ngù, thôn Pò Phấy, xã Cao Lâu</v>
          </cell>
          <cell r="C133" t="str">
            <v>C</v>
          </cell>
          <cell r="D133">
            <v>7685445</v>
          </cell>
          <cell r="E133">
            <v>2018</v>
          </cell>
          <cell r="F133" t="str">
            <v>1174/QĐ-UBND ngày 13/4/2018</v>
          </cell>
          <cell r="G133">
            <v>1498</v>
          </cell>
          <cell r="H133">
            <v>1498</v>
          </cell>
          <cell r="I133">
            <v>1498</v>
          </cell>
          <cell r="J133">
            <v>450</v>
          </cell>
          <cell r="K133">
            <v>534</v>
          </cell>
          <cell r="M133">
            <v>534</v>
          </cell>
          <cell r="N133">
            <v>534</v>
          </cell>
          <cell r="P133">
            <v>534</v>
          </cell>
        </row>
        <row r="134">
          <cell r="B134" t="str">
            <v xml:space="preserve">Đường BTXM Sông Danh  xã Cao Lâu, huyện Cao Lộc </v>
          </cell>
          <cell r="C134" t="str">
            <v>C</v>
          </cell>
          <cell r="D134">
            <v>7704984</v>
          </cell>
          <cell r="E134">
            <v>2018</v>
          </cell>
          <cell r="F134" t="str">
            <v>2557a/QĐ-UBND, ngày 21/9/2017</v>
          </cell>
          <cell r="G134">
            <v>1752</v>
          </cell>
          <cell r="H134">
            <v>1752</v>
          </cell>
          <cell r="I134">
            <v>1752</v>
          </cell>
          <cell r="J134">
            <v>510</v>
          </cell>
          <cell r="K134">
            <v>322</v>
          </cell>
          <cell r="M134">
            <v>322</v>
          </cell>
          <cell r="N134">
            <v>0</v>
          </cell>
          <cell r="P134">
            <v>0</v>
          </cell>
        </row>
        <row r="135">
          <cell r="B135" t="str">
            <v>Đường BTXM Bản Lòa-TĐC Nà Bó, xã Thanh Lòa</v>
          </cell>
          <cell r="C135" t="str">
            <v>C</v>
          </cell>
          <cell r="D135">
            <v>7694415</v>
          </cell>
          <cell r="E135">
            <v>2018</v>
          </cell>
          <cell r="F135" t="str">
            <v>2197/QĐ-UBND ngày 03/7/2018</v>
          </cell>
          <cell r="G135">
            <v>950</v>
          </cell>
          <cell r="H135">
            <v>950</v>
          </cell>
          <cell r="I135">
            <v>950</v>
          </cell>
          <cell r="J135">
            <v>350</v>
          </cell>
          <cell r="K135">
            <v>280</v>
          </cell>
          <cell r="M135">
            <v>280</v>
          </cell>
          <cell r="N135">
            <v>280</v>
          </cell>
          <cell r="P135">
            <v>280</v>
          </cell>
        </row>
        <row r="136">
          <cell r="B136" t="str">
            <v>Xây dựng đập mương Nà Tiền, thôn Bản Lòa, xã Thanh Lòa</v>
          </cell>
          <cell r="C136" t="str">
            <v>C</v>
          </cell>
          <cell r="D136">
            <v>7695336</v>
          </cell>
          <cell r="E136" t="str">
            <v>2018</v>
          </cell>
          <cell r="F136" t="str">
            <v>2207/QĐ-UBND ngày 05/7/2018</v>
          </cell>
          <cell r="G136">
            <v>1012</v>
          </cell>
          <cell r="H136">
            <v>1012</v>
          </cell>
          <cell r="I136">
            <v>1012</v>
          </cell>
          <cell r="J136">
            <v>400</v>
          </cell>
          <cell r="K136">
            <v>325</v>
          </cell>
          <cell r="M136">
            <v>325</v>
          </cell>
          <cell r="N136">
            <v>325</v>
          </cell>
          <cell r="P136">
            <v>325</v>
          </cell>
        </row>
        <row r="137">
          <cell r="B137" t="str">
            <v>Đường bê tông Co Loi-Khuổi Phiêng-Khuổi Đeng (GĐ II), xã Mẫu Sơn</v>
          </cell>
          <cell r="C137" t="str">
            <v>C</v>
          </cell>
          <cell r="D137">
            <v>7717453</v>
          </cell>
          <cell r="E137">
            <v>2018</v>
          </cell>
          <cell r="F137" t="str">
            <v>1627/QĐ-UBND ngày12/10/2018</v>
          </cell>
          <cell r="G137">
            <v>1791</v>
          </cell>
          <cell r="H137">
            <v>1791</v>
          </cell>
          <cell r="I137">
            <v>1791</v>
          </cell>
          <cell r="J137">
            <v>122.80000000000001</v>
          </cell>
          <cell r="K137">
            <v>1052.2</v>
          </cell>
          <cell r="L137">
            <v>297.2</v>
          </cell>
          <cell r="M137">
            <v>755</v>
          </cell>
          <cell r="N137">
            <v>0</v>
          </cell>
          <cell r="P137">
            <v>0</v>
          </cell>
        </row>
        <row r="138">
          <cell r="B138" t="str">
            <v>Đường giao thông nông thôn  Nà Mon, xã Thạch Đạn</v>
          </cell>
          <cell r="C138" t="str">
            <v>C</v>
          </cell>
          <cell r="D138">
            <v>7616273</v>
          </cell>
          <cell r="E138">
            <v>2017</v>
          </cell>
          <cell r="F138" t="str">
            <v>3249/QĐ-UBND ngày 28/10/2016</v>
          </cell>
          <cell r="G138">
            <v>1094</v>
          </cell>
          <cell r="H138">
            <v>1094</v>
          </cell>
          <cell r="I138">
            <v>1094</v>
          </cell>
          <cell r="J138">
            <v>900</v>
          </cell>
          <cell r="K138">
            <v>153</v>
          </cell>
          <cell r="M138">
            <v>153</v>
          </cell>
          <cell r="N138">
            <v>153</v>
          </cell>
          <cell r="P138">
            <v>153</v>
          </cell>
        </row>
        <row r="139">
          <cell r="B139" t="str">
            <v>Trường MN xã Thạch Đạn, huyện Cao Lộc</v>
          </cell>
          <cell r="C139" t="str">
            <v>C</v>
          </cell>
          <cell r="D139" t="str">
            <v>7531760</v>
          </cell>
          <cell r="E139" t="str">
            <v>2015</v>
          </cell>
          <cell r="F139" t="str">
            <v>3007/QĐ-UBND ngày 29/5/2015</v>
          </cell>
          <cell r="G139">
            <v>3275</v>
          </cell>
          <cell r="H139">
            <v>3275</v>
          </cell>
          <cell r="I139">
            <v>3275</v>
          </cell>
          <cell r="J139">
            <v>2270.643</v>
          </cell>
          <cell r="K139">
            <v>92</v>
          </cell>
          <cell r="M139">
            <v>92</v>
          </cell>
          <cell r="N139">
            <v>92</v>
          </cell>
          <cell r="P139">
            <v>92</v>
          </cell>
        </row>
        <row r="140">
          <cell r="B140" t="str">
            <v>Mở rộng diện tích trường MN xã Phú Xá</v>
          </cell>
          <cell r="C140" t="str">
            <v>C</v>
          </cell>
          <cell r="D140" t="str">
            <v>7691568</v>
          </cell>
          <cell r="E140" t="str">
            <v>2018</v>
          </cell>
          <cell r="F140" t="str">
            <v xml:space="preserve"> 3203a/QĐ-UBND ngày 12/10/2015 </v>
          </cell>
          <cell r="G140">
            <v>850</v>
          </cell>
          <cell r="H140">
            <v>850</v>
          </cell>
          <cell r="I140">
            <v>850</v>
          </cell>
          <cell r="J140">
            <v>250</v>
          </cell>
          <cell r="K140">
            <v>415</v>
          </cell>
          <cell r="M140">
            <v>415</v>
          </cell>
          <cell r="N140">
            <v>415</v>
          </cell>
          <cell r="P140">
            <v>415</v>
          </cell>
        </row>
        <row r="141">
          <cell r="B141" t="str">
            <v>Đường bê tông thôn Còn Bó, xã Phú Xá</v>
          </cell>
          <cell r="C141" t="str">
            <v>C</v>
          </cell>
          <cell r="D141">
            <v>7715415</v>
          </cell>
          <cell r="E141" t="str">
            <v>2018</v>
          </cell>
          <cell r="F141" t="str">
            <v>2548a/QĐ-UBNDngày 19/9/2017</v>
          </cell>
          <cell r="G141">
            <v>655</v>
          </cell>
          <cell r="H141">
            <v>655</v>
          </cell>
          <cell r="I141">
            <v>655</v>
          </cell>
          <cell r="J141">
            <v>300</v>
          </cell>
          <cell r="K141">
            <v>300</v>
          </cell>
          <cell r="M141">
            <v>300</v>
          </cell>
          <cell r="N141">
            <v>0</v>
          </cell>
          <cell r="P141">
            <v>0</v>
          </cell>
        </row>
        <row r="142">
          <cell r="B142" t="str">
            <v>Đường bê tông  thôn Khuôn Chủ-Nưa Muồn, xã Xuân Long</v>
          </cell>
          <cell r="C142" t="str">
            <v>C</v>
          </cell>
          <cell r="D142">
            <v>7704983</v>
          </cell>
          <cell r="E142">
            <v>2018</v>
          </cell>
          <cell r="F142">
            <v>0</v>
          </cell>
          <cell r="G142">
            <v>1898</v>
          </cell>
          <cell r="H142">
            <v>1898</v>
          </cell>
          <cell r="I142">
            <v>1898</v>
          </cell>
          <cell r="J142">
            <v>500</v>
          </cell>
          <cell r="K142">
            <v>510</v>
          </cell>
          <cell r="M142">
            <v>510</v>
          </cell>
          <cell r="N142">
            <v>510</v>
          </cell>
          <cell r="P142">
            <v>510</v>
          </cell>
        </row>
        <row r="143">
          <cell r="B143" t="str">
            <v>Đường BT Báo Slao-Khuôn Bó, xã Xuân Long</v>
          </cell>
          <cell r="C143" t="str">
            <v>C</v>
          </cell>
          <cell r="D143">
            <v>7549440</v>
          </cell>
          <cell r="E143">
            <v>2017</v>
          </cell>
          <cell r="F143" t="str">
            <v>204/QĐ-UBND ngày 29/01/2016 (ĐC)</v>
          </cell>
          <cell r="G143">
            <v>1881</v>
          </cell>
          <cell r="H143">
            <v>1881</v>
          </cell>
          <cell r="I143">
            <v>1881</v>
          </cell>
          <cell r="J143">
            <v>1600</v>
          </cell>
          <cell r="K143">
            <v>149</v>
          </cell>
          <cell r="M143">
            <v>149</v>
          </cell>
          <cell r="N143">
            <v>149</v>
          </cell>
          <cell r="P143">
            <v>149</v>
          </cell>
        </row>
        <row r="144">
          <cell r="B144" t="str">
            <v>Đường bê tông Nà Ngườm-Khuổi Đản, xã Song Giáp</v>
          </cell>
          <cell r="C144" t="str">
            <v>C</v>
          </cell>
          <cell r="D144">
            <v>7694417</v>
          </cell>
          <cell r="E144">
            <v>2018</v>
          </cell>
          <cell r="F144" t="str">
            <v xml:space="preserve">2880/QĐ-UBND ngày 31/8/2018 (ĐC) </v>
          </cell>
          <cell r="G144">
            <v>2111</v>
          </cell>
          <cell r="H144">
            <v>2111</v>
          </cell>
          <cell r="I144">
            <v>2111</v>
          </cell>
          <cell r="J144">
            <v>474.51900000000001</v>
          </cell>
          <cell r="K144">
            <v>480</v>
          </cell>
          <cell r="M144">
            <v>480</v>
          </cell>
          <cell r="N144">
            <v>480</v>
          </cell>
          <cell r="P144">
            <v>480</v>
          </cell>
        </row>
        <row r="145">
          <cell r="B145" t="str">
            <v>Xây dựng phòng học trường TH và THCS xã Song Giáp</v>
          </cell>
          <cell r="C145" t="str">
            <v>C</v>
          </cell>
          <cell r="D145" t="str">
            <v>7686841</v>
          </cell>
          <cell r="E145">
            <v>2018</v>
          </cell>
          <cell r="F145" t="str">
            <v>1627/QĐ-UBND ngày 14/5/2018</v>
          </cell>
          <cell r="G145">
            <v>1300</v>
          </cell>
          <cell r="H145">
            <v>1300</v>
          </cell>
          <cell r="I145">
            <v>1300</v>
          </cell>
          <cell r="J145">
            <v>400</v>
          </cell>
          <cell r="K145">
            <v>382</v>
          </cell>
          <cell r="L145">
            <v>0</v>
          </cell>
          <cell r="M145">
            <v>382</v>
          </cell>
          <cell r="N145">
            <v>382</v>
          </cell>
          <cell r="O145">
            <v>0</v>
          </cell>
          <cell r="P145">
            <v>382</v>
          </cell>
        </row>
        <row r="146">
          <cell r="B146" t="str">
            <v xml:space="preserve">Đường bê tông liên xã Hòa Cư - Gia Cát (GĐ 1), huyện Cao Lộc </v>
          </cell>
          <cell r="C146" t="str">
            <v>C</v>
          </cell>
          <cell r="D146">
            <v>7710130</v>
          </cell>
          <cell r="E146">
            <v>2018</v>
          </cell>
          <cell r="F146">
            <v>0</v>
          </cell>
          <cell r="G146">
            <v>2759</v>
          </cell>
          <cell r="H146">
            <v>2759</v>
          </cell>
          <cell r="I146">
            <v>2759</v>
          </cell>
          <cell r="J146">
            <v>490.11099999999999</v>
          </cell>
          <cell r="K146">
            <v>983</v>
          </cell>
          <cell r="L146">
            <v>0</v>
          </cell>
          <cell r="M146">
            <v>983</v>
          </cell>
          <cell r="N146">
            <v>185.11099999999999</v>
          </cell>
          <cell r="O146">
            <v>0</v>
          </cell>
          <cell r="P146">
            <v>185.11099999999999</v>
          </cell>
          <cell r="Q146">
            <v>0</v>
          </cell>
          <cell r="R146">
            <v>0</v>
          </cell>
        </row>
        <row r="147">
          <cell r="B147" t="str">
            <v>Cải tạo, sửa chữa mương Hồ Đập, Khẩu Cắm, xã Hòa Cư</v>
          </cell>
          <cell r="C147" t="str">
            <v>C</v>
          </cell>
          <cell r="D147">
            <v>7694418</v>
          </cell>
          <cell r="E147" t="str">
            <v>2018</v>
          </cell>
          <cell r="F147" t="str">
            <v>2583a/QĐ-UBND ngày 27/9/2017</v>
          </cell>
          <cell r="G147">
            <v>1234</v>
          </cell>
          <cell r="H147">
            <v>1234</v>
          </cell>
          <cell r="I147">
            <v>1234</v>
          </cell>
          <cell r="J147">
            <v>300</v>
          </cell>
          <cell r="K147">
            <v>460</v>
          </cell>
          <cell r="M147">
            <v>460</v>
          </cell>
          <cell r="N147">
            <v>63.997999999999998</v>
          </cell>
          <cell r="P147">
            <v>63.997999999999998</v>
          </cell>
        </row>
        <row r="148">
          <cell r="B148" t="str">
            <v>Xây dụng khu hiệu bộ trường MN xã Bình Trung</v>
          </cell>
          <cell r="C148" t="str">
            <v>C</v>
          </cell>
          <cell r="D148" t="str">
            <v>7686860</v>
          </cell>
          <cell r="E148">
            <v>2018</v>
          </cell>
          <cell r="F148" t="str">
            <v xml:space="preserve">1930AA/QĐ-UBND ngày 19/7/2017 </v>
          </cell>
          <cell r="G148">
            <v>1318</v>
          </cell>
          <cell r="H148">
            <v>1318</v>
          </cell>
          <cell r="I148">
            <v>1318</v>
          </cell>
          <cell r="J148">
            <v>450</v>
          </cell>
          <cell r="K148">
            <v>459</v>
          </cell>
          <cell r="M148">
            <v>459</v>
          </cell>
          <cell r="N148">
            <v>459</v>
          </cell>
          <cell r="P148">
            <v>459</v>
          </cell>
        </row>
        <row r="149">
          <cell r="B149" t="str">
            <v>Cải tạo, sửa chữa đường điện 0,4 kv Khuổi Đẩy, xã Bình Trung</v>
          </cell>
          <cell r="C149" t="str">
            <v>C</v>
          </cell>
          <cell r="D149">
            <v>7700162</v>
          </cell>
          <cell r="E149">
            <v>2018</v>
          </cell>
          <cell r="F149" t="str">
            <v>2657a/QĐ-UBND</v>
          </cell>
          <cell r="G149">
            <v>1200</v>
          </cell>
          <cell r="H149">
            <v>1200</v>
          </cell>
          <cell r="I149">
            <v>1200</v>
          </cell>
          <cell r="J149">
            <v>355</v>
          </cell>
          <cell r="K149">
            <v>380</v>
          </cell>
          <cell r="L149">
            <v>0</v>
          </cell>
          <cell r="M149">
            <v>380</v>
          </cell>
          <cell r="N149">
            <v>380</v>
          </cell>
          <cell r="P149">
            <v>380</v>
          </cell>
        </row>
        <row r="150">
          <cell r="B150" t="str">
            <v>San ủi mặt bằng UBND xã Lộc Yên</v>
          </cell>
          <cell r="C150" t="str">
            <v>C</v>
          </cell>
          <cell r="D150" t="str">
            <v>7708693</v>
          </cell>
          <cell r="E150">
            <v>2018</v>
          </cell>
          <cell r="F150">
            <v>0</v>
          </cell>
          <cell r="G150">
            <v>1000</v>
          </cell>
          <cell r="H150">
            <v>1000</v>
          </cell>
          <cell r="I150">
            <v>1000</v>
          </cell>
          <cell r="J150">
            <v>200</v>
          </cell>
          <cell r="K150">
            <v>100</v>
          </cell>
          <cell r="L150">
            <v>100</v>
          </cell>
          <cell r="M150">
            <v>0</v>
          </cell>
          <cell r="N150">
            <v>53.811</v>
          </cell>
          <cell r="O150">
            <v>53.811</v>
          </cell>
          <cell r="P150">
            <v>0</v>
          </cell>
        </row>
        <row r="151">
          <cell r="B151" t="str">
            <v>Thôn ĐBKK</v>
          </cell>
          <cell r="C151" t="str">
            <v>C</v>
          </cell>
          <cell r="D151">
            <v>0</v>
          </cell>
          <cell r="E151">
            <v>0</v>
          </cell>
          <cell r="F151">
            <v>0</v>
          </cell>
          <cell r="G151">
            <v>1587</v>
          </cell>
          <cell r="H151">
            <v>1587</v>
          </cell>
          <cell r="I151">
            <v>1587</v>
          </cell>
          <cell r="J151">
            <v>868.77199999999993</v>
          </cell>
          <cell r="K151">
            <v>678.22800000000007</v>
          </cell>
          <cell r="L151">
            <v>119.22799999999999</v>
          </cell>
          <cell r="M151">
            <v>559</v>
          </cell>
          <cell r="N151">
            <v>463.46100000000001</v>
          </cell>
          <cell r="O151">
            <v>0</v>
          </cell>
          <cell r="P151">
            <v>463.46100000000001</v>
          </cell>
          <cell r="Q151">
            <v>0</v>
          </cell>
          <cell r="R151">
            <v>0</v>
          </cell>
        </row>
        <row r="152">
          <cell r="B152" t="str">
            <v>Đường bê tông thôn Tát Uẩn (GĐ I), xã Yên Trạch</v>
          </cell>
          <cell r="C152" t="str">
            <v>C</v>
          </cell>
          <cell r="D152">
            <v>7685575</v>
          </cell>
          <cell r="E152">
            <v>2018</v>
          </cell>
          <cell r="F152" t="str">
            <v>2556a/QĐ-UBND,  ngày 21/9/2017</v>
          </cell>
          <cell r="G152">
            <v>239</v>
          </cell>
          <cell r="H152">
            <v>239</v>
          </cell>
          <cell r="I152">
            <v>239</v>
          </cell>
          <cell r="J152">
            <v>100</v>
          </cell>
          <cell r="K152">
            <v>137</v>
          </cell>
          <cell r="M152">
            <v>137</v>
          </cell>
          <cell r="N152">
            <v>122.523</v>
          </cell>
          <cell r="P152">
            <v>122.523</v>
          </cell>
        </row>
        <row r="153">
          <cell r="B153" t="str">
            <v>Đường Bê tông thôn Pò Nghiều (GĐ I) năm 2018, xã Thụy Hùng</v>
          </cell>
          <cell r="C153" t="str">
            <v>C</v>
          </cell>
          <cell r="D153">
            <v>7685574</v>
          </cell>
          <cell r="E153">
            <v>2018</v>
          </cell>
          <cell r="F153" t="str">
            <v>1814/QĐ-UBND ngày 23/5/2018</v>
          </cell>
          <cell r="G153">
            <v>237</v>
          </cell>
          <cell r="H153">
            <v>237</v>
          </cell>
          <cell r="I153">
            <v>237</v>
          </cell>
          <cell r="J153">
            <v>182</v>
          </cell>
          <cell r="K153">
            <v>55</v>
          </cell>
          <cell r="L153">
            <v>0</v>
          </cell>
          <cell r="M153">
            <v>55</v>
          </cell>
          <cell r="N153">
            <v>49.869</v>
          </cell>
          <cell r="O153">
            <v>0</v>
          </cell>
          <cell r="P153">
            <v>49.869</v>
          </cell>
          <cell r="Q153">
            <v>0</v>
          </cell>
          <cell r="R153">
            <v>0</v>
          </cell>
        </row>
        <row r="154">
          <cell r="B154" t="str">
            <v>Đường Bê tông thôn Nà Hỏ (GĐ I) năm 2018, xã Thụy Hùng</v>
          </cell>
          <cell r="C154" t="str">
            <v>C</v>
          </cell>
          <cell r="D154">
            <v>7691567</v>
          </cell>
          <cell r="E154">
            <v>2018</v>
          </cell>
          <cell r="F154" t="str">
            <v>1910/QĐ-UBND ngày 31/5/2018</v>
          </cell>
          <cell r="G154">
            <v>237</v>
          </cell>
          <cell r="H154">
            <v>237</v>
          </cell>
          <cell r="I154">
            <v>237</v>
          </cell>
          <cell r="J154">
            <v>60.772000000000006</v>
          </cell>
          <cell r="K154">
            <v>176.22800000000001</v>
          </cell>
          <cell r="L154">
            <v>119.22799999999999</v>
          </cell>
          <cell r="M154">
            <v>57</v>
          </cell>
          <cell r="N154">
            <v>9.0169999999999995</v>
          </cell>
          <cell r="O154">
            <v>0</v>
          </cell>
          <cell r="P154">
            <v>9.0169999999999995</v>
          </cell>
        </row>
        <row r="155">
          <cell r="B155" t="str">
            <v>Đường Bê tông thôn Nà Lại (GĐ V) năm 2018, xã Thụy Hùng</v>
          </cell>
          <cell r="C155" t="str">
            <v>C</v>
          </cell>
          <cell r="D155">
            <v>7704982</v>
          </cell>
          <cell r="E155">
            <v>2018</v>
          </cell>
          <cell r="F155" t="str">
            <v>1830/QĐ-UBND ngày 23/5/2018</v>
          </cell>
          <cell r="G155">
            <v>237</v>
          </cell>
          <cell r="H155">
            <v>237</v>
          </cell>
          <cell r="I155">
            <v>237</v>
          </cell>
          <cell r="J155">
            <v>170</v>
          </cell>
          <cell r="K155">
            <v>67</v>
          </cell>
          <cell r="M155">
            <v>67</v>
          </cell>
          <cell r="N155">
            <v>60.609000000000002</v>
          </cell>
          <cell r="P155">
            <v>60.609000000000002</v>
          </cell>
        </row>
        <row r="156">
          <cell r="B156" t="str">
            <v>Đường Bê tông thôn Nà Pàn (GĐ V), năm 2018, xã Thụy Hùng</v>
          </cell>
          <cell r="C156" t="str">
            <v>C</v>
          </cell>
          <cell r="D156">
            <v>7685573</v>
          </cell>
          <cell r="E156">
            <v>2018</v>
          </cell>
          <cell r="F156" t="str">
            <v xml:space="preserve">2887/QĐ-UBND, ngày 29/8/2018 </v>
          </cell>
          <cell r="G156">
            <v>237</v>
          </cell>
          <cell r="H156">
            <v>237</v>
          </cell>
          <cell r="I156">
            <v>237</v>
          </cell>
          <cell r="J156">
            <v>165</v>
          </cell>
          <cell r="K156">
            <v>72</v>
          </cell>
          <cell r="M156">
            <v>72</v>
          </cell>
          <cell r="N156">
            <v>50.442999999999998</v>
          </cell>
          <cell r="P156">
            <v>50.442999999999998</v>
          </cell>
        </row>
        <row r="157">
          <cell r="B157" t="str">
            <v>Nước sinh hoạt thôn Nà Luộc, xã Hồng Phong (GĐ I)</v>
          </cell>
          <cell r="C157" t="str">
            <v>C</v>
          </cell>
          <cell r="D157">
            <v>7694419</v>
          </cell>
          <cell r="E157">
            <v>2018</v>
          </cell>
          <cell r="F157" t="str">
            <v xml:space="preserve">1830/QĐ-UBND, ngày 23/5/2018 </v>
          </cell>
          <cell r="G157">
            <v>400</v>
          </cell>
          <cell r="H157">
            <v>400</v>
          </cell>
          <cell r="I157">
            <v>400</v>
          </cell>
          <cell r="J157">
            <v>191</v>
          </cell>
          <cell r="K157">
            <v>171</v>
          </cell>
          <cell r="M157">
            <v>171</v>
          </cell>
          <cell r="N157">
            <v>171</v>
          </cell>
          <cell r="P157">
            <v>171</v>
          </cell>
        </row>
        <row r="158">
          <cell r="B158" t="str">
            <v>Các dự án khởi công mới năm 2019</v>
          </cell>
          <cell r="C158">
            <v>0</v>
          </cell>
          <cell r="D158">
            <v>0</v>
          </cell>
          <cell r="E158">
            <v>0</v>
          </cell>
          <cell r="F158">
            <v>0</v>
          </cell>
          <cell r="G158">
            <v>14475</v>
          </cell>
          <cell r="H158">
            <v>13719</v>
          </cell>
          <cell r="I158">
            <v>13569</v>
          </cell>
          <cell r="J158">
            <v>0</v>
          </cell>
          <cell r="K158">
            <v>4713</v>
          </cell>
          <cell r="L158">
            <v>0</v>
          </cell>
          <cell r="M158">
            <v>4713</v>
          </cell>
          <cell r="N158">
            <v>2689.8110000000001</v>
          </cell>
          <cell r="O158">
            <v>0</v>
          </cell>
          <cell r="P158">
            <v>2689.8110000000001</v>
          </cell>
          <cell r="Q158">
            <v>0</v>
          </cell>
          <cell r="R158">
            <v>0</v>
          </cell>
        </row>
        <row r="159">
          <cell r="B159" t="str">
            <v>xã ĐBKK</v>
          </cell>
          <cell r="C159">
            <v>0</v>
          </cell>
          <cell r="D159">
            <v>0</v>
          </cell>
          <cell r="E159">
            <v>0</v>
          </cell>
          <cell r="F159">
            <v>0</v>
          </cell>
          <cell r="G159">
            <v>12816</v>
          </cell>
          <cell r="H159">
            <v>12147</v>
          </cell>
          <cell r="I159">
            <v>12147</v>
          </cell>
          <cell r="J159">
            <v>0</v>
          </cell>
          <cell r="K159">
            <v>3700</v>
          </cell>
          <cell r="L159">
            <v>0</v>
          </cell>
          <cell r="M159">
            <v>3700</v>
          </cell>
          <cell r="N159">
            <v>2085</v>
          </cell>
          <cell r="O159">
            <v>0</v>
          </cell>
          <cell r="P159">
            <v>2085</v>
          </cell>
        </row>
        <row r="160">
          <cell r="B160" t="str">
            <v>Mở rộng diện tích trường THCS xã Bảo Lâm</v>
          </cell>
          <cell r="C160" t="str">
            <v>C</v>
          </cell>
          <cell r="D160">
            <v>0</v>
          </cell>
          <cell r="E160" t="str">
            <v>2019</v>
          </cell>
          <cell r="F160" t="str">
            <v xml:space="preserve"> </v>
          </cell>
          <cell r="G160">
            <v>900</v>
          </cell>
          <cell r="H160">
            <v>900</v>
          </cell>
          <cell r="I160">
            <v>900</v>
          </cell>
          <cell r="K160">
            <v>212</v>
          </cell>
          <cell r="M160">
            <v>212</v>
          </cell>
          <cell r="N160">
            <v>0</v>
          </cell>
          <cell r="P160">
            <v>0</v>
          </cell>
        </row>
        <row r="161">
          <cell r="B161" t="str">
            <v>Cải tạo, sửa chữa mương Khau Ngủ, thôn Pò Phấy xã Cao Lâu năm 2019</v>
          </cell>
          <cell r="C161" t="str">
            <v>C</v>
          </cell>
          <cell r="D161">
            <v>7746313</v>
          </cell>
          <cell r="E161" t="str">
            <v>2019</v>
          </cell>
          <cell r="F161" t="str">
            <v>3370/QĐ-UBND ngày29/10/2018</v>
          </cell>
          <cell r="G161">
            <v>1200</v>
          </cell>
          <cell r="H161">
            <v>1080</v>
          </cell>
          <cell r="I161">
            <v>1080</v>
          </cell>
          <cell r="K161">
            <v>346</v>
          </cell>
          <cell r="M161">
            <v>346</v>
          </cell>
          <cell r="N161">
            <v>280</v>
          </cell>
          <cell r="P161">
            <v>280</v>
          </cell>
        </row>
        <row r="162">
          <cell r="B162" t="str">
            <v>Xây dựng Đập, mương Nà Pồ-Nà Vài, xã Thanh Lòa</v>
          </cell>
          <cell r="C162" t="str">
            <v>C</v>
          </cell>
          <cell r="D162">
            <v>7755181</v>
          </cell>
          <cell r="E162" t="str">
            <v>2019</v>
          </cell>
          <cell r="F162" t="str">
            <v>3371/QĐ-UBND ngày29/10/2018</v>
          </cell>
          <cell r="G162">
            <v>1200</v>
          </cell>
          <cell r="H162">
            <v>1080</v>
          </cell>
          <cell r="I162">
            <v>1080</v>
          </cell>
          <cell r="K162">
            <v>250</v>
          </cell>
          <cell r="M162">
            <v>250</v>
          </cell>
          <cell r="N162">
            <v>200</v>
          </cell>
          <cell r="P162">
            <v>200</v>
          </cell>
        </row>
        <row r="163">
          <cell r="B163" t="str">
            <v>Đường BTXM Bản Lòa - TĐC Nà Bó, xã Thanh Lòa, huyện Cao Lộc năm 2019</v>
          </cell>
          <cell r="C163" t="str">
            <v>C</v>
          </cell>
          <cell r="D163">
            <v>7755180</v>
          </cell>
          <cell r="E163" t="str">
            <v>2019</v>
          </cell>
          <cell r="F163" t="str">
            <v>3372/QĐ-UBND ngày29/10/2018</v>
          </cell>
          <cell r="G163">
            <v>852</v>
          </cell>
          <cell r="H163">
            <v>810</v>
          </cell>
          <cell r="I163">
            <v>810</v>
          </cell>
          <cell r="K163">
            <v>220</v>
          </cell>
          <cell r="M163">
            <v>220</v>
          </cell>
          <cell r="N163">
            <v>175</v>
          </cell>
          <cell r="P163">
            <v>175</v>
          </cell>
        </row>
        <row r="164">
          <cell r="B164" t="str">
            <v>Đường bê tông Co Loi-Khuổi Phiêng-Khuổi Đeng (GĐ III), xã Mẫu Sơn</v>
          </cell>
          <cell r="C164" t="str">
            <v>C</v>
          </cell>
          <cell r="D164">
            <v>7755183</v>
          </cell>
          <cell r="E164" t="str">
            <v>2019</v>
          </cell>
          <cell r="F164" t="str">
            <v>3373/QĐ-UBND ngày29/10/2018</v>
          </cell>
          <cell r="G164">
            <v>852</v>
          </cell>
          <cell r="H164">
            <v>810</v>
          </cell>
          <cell r="I164">
            <v>810</v>
          </cell>
          <cell r="K164">
            <v>270</v>
          </cell>
          <cell r="M164">
            <v>270</v>
          </cell>
          <cell r="N164">
            <v>0</v>
          </cell>
          <cell r="P164">
            <v>0</v>
          </cell>
        </row>
        <row r="165">
          <cell r="B165" t="str">
            <v>Đường GTNT thôn Bản Cưởm, xã Thạch Đạn huyện Cao Lộc năm 2019</v>
          </cell>
          <cell r="C165" t="str">
            <v>C</v>
          </cell>
          <cell r="D165">
            <v>7755182</v>
          </cell>
          <cell r="E165" t="str">
            <v>2019</v>
          </cell>
          <cell r="F165" t="str">
            <v>3374/QĐ-UBND ngày29/10/2018</v>
          </cell>
          <cell r="G165">
            <v>852</v>
          </cell>
          <cell r="H165">
            <v>852</v>
          </cell>
          <cell r="I165">
            <v>852</v>
          </cell>
          <cell r="K165">
            <v>352</v>
          </cell>
          <cell r="M165">
            <v>352</v>
          </cell>
          <cell r="N165">
            <v>0</v>
          </cell>
          <cell r="P165">
            <v>0</v>
          </cell>
        </row>
        <row r="166">
          <cell r="B166" t="str">
            <v>Bổ sung một số hạng mục trường PT DTBT TH và THCS xã Phú Xá</v>
          </cell>
          <cell r="C166" t="str">
            <v>C</v>
          </cell>
          <cell r="D166" t="str">
            <v>7754997</v>
          </cell>
          <cell r="E166" t="str">
            <v>2019</v>
          </cell>
          <cell r="F166" t="str">
            <v>3375/QĐ-UBND ngày29/10/2018</v>
          </cell>
          <cell r="G166">
            <v>1200</v>
          </cell>
          <cell r="H166">
            <v>1140</v>
          </cell>
          <cell r="I166">
            <v>1140</v>
          </cell>
          <cell r="K166">
            <v>260</v>
          </cell>
          <cell r="M166">
            <v>260</v>
          </cell>
          <cell r="N166">
            <v>260</v>
          </cell>
          <cell r="P166">
            <v>260</v>
          </cell>
        </row>
        <row r="167">
          <cell r="B167" t="str">
            <v>Đường BT Báo Slao-Khuôn Bó (GĐ II), xã Xuân Long</v>
          </cell>
          <cell r="C167" t="str">
            <v>C</v>
          </cell>
          <cell r="D167">
            <v>7735874</v>
          </cell>
          <cell r="E167" t="str">
            <v>2019</v>
          </cell>
          <cell r="F167" t="str">
            <v>3376/QĐ-UBND ngày29/10/2018</v>
          </cell>
          <cell r="G167">
            <v>852</v>
          </cell>
          <cell r="H167">
            <v>810</v>
          </cell>
          <cell r="I167">
            <v>810</v>
          </cell>
          <cell r="K167">
            <v>309</v>
          </cell>
          <cell r="M167">
            <v>309</v>
          </cell>
          <cell r="N167">
            <v>240</v>
          </cell>
          <cell r="P167">
            <v>240</v>
          </cell>
        </row>
        <row r="168">
          <cell r="B168" t="str">
            <v>Đường bê tông thôn Khuổi Mạ, xã Song Giáp huyện Cao Lộc</v>
          </cell>
          <cell r="C168" t="str">
            <v>C</v>
          </cell>
          <cell r="D168">
            <v>7736630</v>
          </cell>
          <cell r="E168" t="str">
            <v>2019</v>
          </cell>
          <cell r="F168" t="str">
            <v>3377/QĐ-UBND ngày29/10/2018</v>
          </cell>
          <cell r="G168">
            <v>852</v>
          </cell>
          <cell r="H168">
            <v>810</v>
          </cell>
          <cell r="I168">
            <v>810</v>
          </cell>
          <cell r="J168">
            <v>0</v>
          </cell>
          <cell r="K168">
            <v>260</v>
          </cell>
          <cell r="L168">
            <v>0</v>
          </cell>
          <cell r="M168">
            <v>260</v>
          </cell>
          <cell r="N168">
            <v>260</v>
          </cell>
          <cell r="O168">
            <v>0</v>
          </cell>
          <cell r="P168">
            <v>260</v>
          </cell>
        </row>
        <row r="169">
          <cell r="B169" t="str">
            <v>Bổ sung một số hạng mục trường THSC xã Hòa Cư</v>
          </cell>
          <cell r="C169" t="str">
            <v>C</v>
          </cell>
          <cell r="D169" t="str">
            <v>7755001</v>
          </cell>
          <cell r="E169" t="str">
            <v>2019</v>
          </cell>
          <cell r="F169" t="str">
            <v>3378/QĐ-UBND ngày29/10/2018</v>
          </cell>
          <cell r="G169">
            <v>1500</v>
          </cell>
          <cell r="H169">
            <v>1425</v>
          </cell>
          <cell r="I169">
            <v>1425</v>
          </cell>
          <cell r="K169">
            <v>441</v>
          </cell>
          <cell r="M169">
            <v>441</v>
          </cell>
          <cell r="N169">
            <v>350</v>
          </cell>
          <cell r="P169">
            <v>350</v>
          </cell>
        </row>
        <row r="170">
          <cell r="B170" t="str">
            <v xml:space="preserve">Đường bê tông thôn Kéo Cặp - Pàn Cù, xã Hòa Cư, huyện Cao Lộc </v>
          </cell>
          <cell r="C170" t="str">
            <v>C</v>
          </cell>
          <cell r="D170">
            <v>7761144</v>
          </cell>
          <cell r="E170" t="str">
            <v>2019</v>
          </cell>
          <cell r="F170" t="str">
            <v>3379/QĐ-UBND ngày29/10/2018</v>
          </cell>
          <cell r="G170">
            <v>852</v>
          </cell>
          <cell r="H170">
            <v>810</v>
          </cell>
          <cell r="I170">
            <v>810</v>
          </cell>
          <cell r="K170">
            <v>260</v>
          </cell>
          <cell r="M170">
            <v>260</v>
          </cell>
          <cell r="N170">
            <v>0</v>
          </cell>
          <cell r="P170">
            <v>0</v>
          </cell>
        </row>
        <row r="171">
          <cell r="B171" t="str">
            <v>Đường bê tông Còn Coóc, xã Bình Trung</v>
          </cell>
          <cell r="C171" t="str">
            <v>C</v>
          </cell>
          <cell r="D171">
            <v>7735875</v>
          </cell>
          <cell r="E171" t="str">
            <v>2019</v>
          </cell>
          <cell r="F171" t="str">
            <v>3380/QĐ-UBND ngày29/10/2018</v>
          </cell>
          <cell r="G171">
            <v>852</v>
          </cell>
          <cell r="H171">
            <v>810</v>
          </cell>
          <cell r="I171">
            <v>810</v>
          </cell>
          <cell r="K171">
            <v>260</v>
          </cell>
          <cell r="M171">
            <v>260</v>
          </cell>
          <cell r="N171">
            <v>60</v>
          </cell>
          <cell r="P171">
            <v>60</v>
          </cell>
        </row>
        <row r="172">
          <cell r="B172" t="str">
            <v>Đường bê tông Xuân Lũng, xã Bình Trung</v>
          </cell>
          <cell r="C172" t="str">
            <v>C</v>
          </cell>
          <cell r="D172">
            <v>7735876</v>
          </cell>
          <cell r="E172" t="str">
            <v>2019</v>
          </cell>
          <cell r="F172" t="str">
            <v>3381/QĐ-UBND ngày29/10/2018</v>
          </cell>
          <cell r="G172">
            <v>852</v>
          </cell>
          <cell r="H172">
            <v>810</v>
          </cell>
          <cell r="I172">
            <v>810</v>
          </cell>
          <cell r="K172">
            <v>260</v>
          </cell>
          <cell r="M172">
            <v>260</v>
          </cell>
          <cell r="N172">
            <v>260</v>
          </cell>
          <cell r="P172">
            <v>260</v>
          </cell>
        </row>
        <row r="173">
          <cell r="B173" t="str">
            <v>Thôn ĐBKK</v>
          </cell>
          <cell r="C173">
            <v>0</v>
          </cell>
          <cell r="D173">
            <v>0</v>
          </cell>
          <cell r="E173">
            <v>0</v>
          </cell>
          <cell r="F173">
            <v>0</v>
          </cell>
          <cell r="G173">
            <v>1659</v>
          </cell>
          <cell r="H173">
            <v>1572</v>
          </cell>
          <cell r="I173">
            <v>1422</v>
          </cell>
          <cell r="J173">
            <v>0</v>
          </cell>
          <cell r="K173">
            <v>1013</v>
          </cell>
          <cell r="L173">
            <v>0</v>
          </cell>
          <cell r="M173">
            <v>1013</v>
          </cell>
          <cell r="N173">
            <v>604.81100000000004</v>
          </cell>
          <cell r="O173">
            <v>0</v>
          </cell>
          <cell r="P173">
            <v>604.81100000000004</v>
          </cell>
        </row>
        <row r="174">
          <cell r="B174" t="str">
            <v>Đường bê tông thôn Tát Uẩn (GĐ II), xã Yên Trạch</v>
          </cell>
          <cell r="C174" t="str">
            <v>C</v>
          </cell>
          <cell r="D174">
            <v>7746312</v>
          </cell>
          <cell r="E174" t="str">
            <v>2019</v>
          </cell>
          <cell r="F174" t="str">
            <v>3382/QĐ-UBND ngày29/10/2018</v>
          </cell>
          <cell r="G174">
            <v>237</v>
          </cell>
          <cell r="H174">
            <v>237</v>
          </cell>
          <cell r="I174">
            <v>237</v>
          </cell>
          <cell r="K174">
            <v>237</v>
          </cell>
          <cell r="M174">
            <v>237</v>
          </cell>
          <cell r="N174">
            <v>194</v>
          </cell>
          <cell r="P174">
            <v>194</v>
          </cell>
        </row>
        <row r="175">
          <cell r="B175" t="str">
            <v>Đường Bê tông thôn Pò Nghiều (GĐ II) năm 2019, xã Thụy Hùng</v>
          </cell>
          <cell r="C175" t="str">
            <v>C</v>
          </cell>
          <cell r="D175">
            <v>7745264</v>
          </cell>
          <cell r="E175" t="str">
            <v>2019</v>
          </cell>
          <cell r="F175" t="str">
            <v>3383/QĐ-UBND ngày29/10/2018</v>
          </cell>
          <cell r="G175">
            <v>237</v>
          </cell>
          <cell r="H175">
            <v>237</v>
          </cell>
          <cell r="I175">
            <v>237</v>
          </cell>
          <cell r="K175">
            <v>119</v>
          </cell>
          <cell r="L175">
            <v>0</v>
          </cell>
          <cell r="M175">
            <v>119</v>
          </cell>
          <cell r="N175">
            <v>119</v>
          </cell>
          <cell r="O175">
            <v>0</v>
          </cell>
          <cell r="P175">
            <v>119</v>
          </cell>
        </row>
        <row r="176">
          <cell r="B176" t="str">
            <v>Đường Bê tông thôn Nà Hỏ (GĐ II) năm 2019, xã Thụy Hùng</v>
          </cell>
          <cell r="C176" t="str">
            <v>C</v>
          </cell>
          <cell r="D176">
            <v>7745265</v>
          </cell>
          <cell r="E176" t="str">
            <v>2019</v>
          </cell>
          <cell r="F176" t="str">
            <v>3384/QĐ-UBND ngày29/10/2018</v>
          </cell>
          <cell r="G176">
            <v>237</v>
          </cell>
          <cell r="H176">
            <v>237</v>
          </cell>
          <cell r="I176">
            <v>237</v>
          </cell>
          <cell r="K176">
            <v>119</v>
          </cell>
          <cell r="M176">
            <v>119</v>
          </cell>
          <cell r="N176">
            <v>119</v>
          </cell>
          <cell r="P176">
            <v>119</v>
          </cell>
          <cell r="R176">
            <v>0</v>
          </cell>
        </row>
        <row r="177">
          <cell r="B177" t="str">
            <v>Đường Bê tông thôn Nà Lại (GĐ VI) năm 2019, xã Thụy Hùng</v>
          </cell>
          <cell r="C177" t="str">
            <v>C</v>
          </cell>
          <cell r="D177">
            <v>7755179</v>
          </cell>
          <cell r="E177" t="str">
            <v>2019</v>
          </cell>
          <cell r="F177" t="str">
            <v>3385/QĐ-UBND ngày29/10/2018</v>
          </cell>
          <cell r="G177">
            <v>237</v>
          </cell>
          <cell r="H177">
            <v>237</v>
          </cell>
          <cell r="I177">
            <v>237</v>
          </cell>
          <cell r="K177">
            <v>119</v>
          </cell>
          <cell r="M177">
            <v>119</v>
          </cell>
          <cell r="N177">
            <v>119</v>
          </cell>
          <cell r="P177">
            <v>119</v>
          </cell>
          <cell r="R177">
            <v>0</v>
          </cell>
        </row>
        <row r="178">
          <cell r="B178" t="str">
            <v>Đường Bê tông thôn Nà Pàn (GĐ VI), năm 2019, xã Thụy Hùng</v>
          </cell>
          <cell r="C178" t="str">
            <v>C</v>
          </cell>
          <cell r="D178">
            <v>7755178</v>
          </cell>
          <cell r="E178" t="str">
            <v>2019</v>
          </cell>
          <cell r="F178" t="str">
            <v>3386/QĐ-UBND ngày29/10/2018</v>
          </cell>
          <cell r="G178">
            <v>237</v>
          </cell>
          <cell r="H178">
            <v>237</v>
          </cell>
          <cell r="I178">
            <v>237</v>
          </cell>
          <cell r="K178">
            <v>119</v>
          </cell>
          <cell r="M178">
            <v>119</v>
          </cell>
          <cell r="N178">
            <v>0</v>
          </cell>
          <cell r="P178">
            <v>0</v>
          </cell>
          <cell r="R178">
            <v>0</v>
          </cell>
        </row>
        <row r="179">
          <cell r="B179" t="str">
            <v>Đường bê tông thôn Cốc Tào (GĐ II), xã Bảo Lâm</v>
          </cell>
          <cell r="C179" t="str">
            <v>C</v>
          </cell>
          <cell r="D179">
            <v>7762379</v>
          </cell>
          <cell r="E179" t="str">
            <v>2019</v>
          </cell>
          <cell r="F179" t="str">
            <v>3387/QĐ-UBND ngày29/10/2018</v>
          </cell>
          <cell r="G179">
            <v>237</v>
          </cell>
          <cell r="H179">
            <v>237</v>
          </cell>
          <cell r="I179">
            <v>237</v>
          </cell>
          <cell r="K179">
            <v>150</v>
          </cell>
          <cell r="M179">
            <v>150</v>
          </cell>
          <cell r="N179">
            <v>0</v>
          </cell>
          <cell r="P179">
            <v>0</v>
          </cell>
          <cell r="R179">
            <v>0</v>
          </cell>
        </row>
        <row r="180">
          <cell r="B180" t="str">
            <v>Cải tạo, sửa chữa Nhà văn hóa thôn Kéo Có, xã Bảo Lâm</v>
          </cell>
          <cell r="C180" t="str">
            <v>C</v>
          </cell>
          <cell r="D180" t="str">
            <v>7708693</v>
          </cell>
          <cell r="G180">
            <v>237</v>
          </cell>
          <cell r="H180">
            <v>150</v>
          </cell>
          <cell r="I180">
            <v>0</v>
          </cell>
          <cell r="K180">
            <v>150</v>
          </cell>
          <cell r="L180">
            <v>0</v>
          </cell>
          <cell r="M180">
            <v>150</v>
          </cell>
          <cell r="N180">
            <v>53.811</v>
          </cell>
          <cell r="O180">
            <v>0</v>
          </cell>
          <cell r="P180">
            <v>53.811</v>
          </cell>
          <cell r="R180">
            <v>0</v>
          </cell>
        </row>
        <row r="181">
          <cell r="B181" t="str">
            <v>Dự án …</v>
          </cell>
          <cell r="D181" t="e">
            <v>#N/A</v>
          </cell>
          <cell r="G181" t="e">
            <v>#N/A</v>
          </cell>
          <cell r="M181" t="e">
            <v>#N/A</v>
          </cell>
          <cell r="P181" t="e">
            <v>#N/A</v>
          </cell>
          <cell r="R181">
            <v>0</v>
          </cell>
        </row>
        <row r="182">
          <cell r="B182" t="str">
            <v>Chương trình mục tiêu …</v>
          </cell>
          <cell r="D182" t="e">
            <v>#N/A</v>
          </cell>
          <cell r="G182" t="e">
            <v>#N/A</v>
          </cell>
          <cell r="M182" t="e">
            <v>#N/A</v>
          </cell>
          <cell r="P182" t="e">
            <v>#N/A</v>
          </cell>
          <cell r="R182">
            <v>0</v>
          </cell>
        </row>
        <row r="183">
          <cell r="B183" t="str">
            <v>Dự án …</v>
          </cell>
          <cell r="D183" t="e">
            <v>#N/A</v>
          </cell>
          <cell r="G183" t="e">
            <v>#N/A</v>
          </cell>
          <cell r="M183" t="e">
            <v>#N/A</v>
          </cell>
          <cell r="P183" t="e">
            <v>#N/A</v>
          </cell>
          <cell r="R183">
            <v>0</v>
          </cell>
        </row>
        <row r="184">
          <cell r="B184" t="str">
            <v>Vốn trái phiếu Chính phủ</v>
          </cell>
          <cell r="D184" t="e">
            <v>#N/A</v>
          </cell>
          <cell r="G184" t="e">
            <v>#N/A</v>
          </cell>
          <cell r="M184" t="e">
            <v>#N/A</v>
          </cell>
          <cell r="P184" t="e">
            <v>#N/A</v>
          </cell>
          <cell r="R184">
            <v>0</v>
          </cell>
        </row>
        <row r="185">
          <cell r="B185" t="str">
            <v>Lĩnh vực…</v>
          </cell>
          <cell r="D185" t="e">
            <v>#N/A</v>
          </cell>
          <cell r="G185" t="e">
            <v>#N/A</v>
          </cell>
          <cell r="M185" t="e">
            <v>#N/A</v>
          </cell>
          <cell r="P185" t="e">
            <v>#N/A</v>
          </cell>
          <cell r="R185">
            <v>0</v>
          </cell>
        </row>
        <row r="186">
          <cell r="B186" t="str">
            <v>Dự án …</v>
          </cell>
          <cell r="D186" t="e">
            <v>#N/A</v>
          </cell>
          <cell r="G186" t="e">
            <v>#N/A</v>
          </cell>
          <cell r="M186" t="e">
            <v>#N/A</v>
          </cell>
          <cell r="P186" t="e">
            <v>#N/A</v>
          </cell>
          <cell r="R186">
            <v>0</v>
          </cell>
        </row>
        <row r="187">
          <cell r="B187" t="str">
            <v>Lĩnh vực…</v>
          </cell>
          <cell r="D187" t="e">
            <v>#N/A</v>
          </cell>
          <cell r="G187" t="e">
            <v>#N/A</v>
          </cell>
          <cell r="M187" t="e">
            <v>#N/A</v>
          </cell>
          <cell r="P187" t="e">
            <v>#N/A</v>
          </cell>
          <cell r="R187">
            <v>0</v>
          </cell>
        </row>
        <row r="188">
          <cell r="B188" t="str">
            <v>Dự án …</v>
          </cell>
          <cell r="D188" t="e">
            <v>#N/A</v>
          </cell>
          <cell r="G188" t="e">
            <v>#N/A</v>
          </cell>
          <cell r="M188" t="e">
            <v>#N/A</v>
          </cell>
          <cell r="P188" t="e">
            <v>#N/A</v>
          </cell>
          <cell r="R188">
            <v>0</v>
          </cell>
        </row>
        <row r="189">
          <cell r="B189" t="str">
            <v>Vốn công trái Quốc gia</v>
          </cell>
          <cell r="D189" t="e">
            <v>#N/A</v>
          </cell>
          <cell r="G189" t="e">
            <v>#N/A</v>
          </cell>
          <cell r="M189" t="e">
            <v>#N/A</v>
          </cell>
          <cell r="P189" t="e">
            <v>#N/A</v>
          </cell>
          <cell r="R189">
            <v>0</v>
          </cell>
        </row>
        <row r="190">
          <cell r="B190" t="str">
            <v>Dự án …</v>
          </cell>
          <cell r="D190" t="e">
            <v>#N/A</v>
          </cell>
          <cell r="G190" t="e">
            <v>#N/A</v>
          </cell>
          <cell r="M190" t="e">
            <v>#N/A</v>
          </cell>
          <cell r="P190" t="e">
            <v>#N/A</v>
          </cell>
          <cell r="R190">
            <v>0</v>
          </cell>
        </row>
        <row r="191">
          <cell r="B191" t="str">
            <v>Vốn nước ngoài</v>
          </cell>
          <cell r="D191" t="e">
            <v>#N/A</v>
          </cell>
          <cell r="G191" t="e">
            <v>#N/A</v>
          </cell>
          <cell r="M191" t="e">
            <v>#N/A</v>
          </cell>
          <cell r="P191" t="e">
            <v>#N/A</v>
          </cell>
          <cell r="R191">
            <v>0</v>
          </cell>
        </row>
        <row r="192">
          <cell r="B192" t="str">
            <v>Vốn ODA giải ngân theo cơ chế tài chính trong nước</v>
          </cell>
          <cell r="D192" t="e">
            <v>#N/A</v>
          </cell>
          <cell r="G192" t="e">
            <v>#N/A</v>
          </cell>
          <cell r="M192" t="e">
            <v>#N/A</v>
          </cell>
          <cell r="P192" t="e">
            <v>#N/A</v>
          </cell>
          <cell r="R192">
            <v>0</v>
          </cell>
        </row>
        <row r="193">
          <cell r="B193" t="str">
            <v>Lĩnh vực…</v>
          </cell>
          <cell r="D193" t="e">
            <v>#N/A</v>
          </cell>
          <cell r="G193" t="e">
            <v>#N/A</v>
          </cell>
          <cell r="M193" t="e">
            <v>#N/A</v>
          </cell>
          <cell r="P193" t="e">
            <v>#N/A</v>
          </cell>
          <cell r="R193">
            <v>0</v>
          </cell>
        </row>
        <row r="194">
          <cell r="B194" t="str">
            <v>Dự án …</v>
          </cell>
          <cell r="D194" t="e">
            <v>#N/A</v>
          </cell>
          <cell r="G194" t="e">
            <v>#N/A</v>
          </cell>
          <cell r="M194" t="e">
            <v>#N/A</v>
          </cell>
          <cell r="P194" t="e">
            <v>#N/A</v>
          </cell>
          <cell r="R194">
            <v>0</v>
          </cell>
        </row>
        <row r="195">
          <cell r="B195" t="str">
            <v xml:space="preserve">Vốn vay ODA và vốn vay ưu đãi của các nhà tài trợ nước ngoài </v>
          </cell>
          <cell r="D195" t="e">
            <v>#N/A</v>
          </cell>
          <cell r="G195" t="e">
            <v>#N/A</v>
          </cell>
          <cell r="M195" t="e">
            <v>#N/A</v>
          </cell>
          <cell r="P195" t="e">
            <v>#N/A</v>
          </cell>
          <cell r="R195">
            <v>0</v>
          </cell>
        </row>
        <row r="196">
          <cell r="B196" t="str">
            <v>Lĩnh vực…</v>
          </cell>
          <cell r="D196" t="e">
            <v>#N/A</v>
          </cell>
          <cell r="G196" t="e">
            <v>#N/A</v>
          </cell>
          <cell r="M196" t="e">
            <v>#N/A</v>
          </cell>
          <cell r="P196" t="e">
            <v>#N/A</v>
          </cell>
          <cell r="R196">
            <v>0</v>
          </cell>
        </row>
        <row r="197">
          <cell r="B197" t="str">
            <v>Dự án …</v>
          </cell>
          <cell r="D197" t="e">
            <v>#N/A</v>
          </cell>
          <cell r="G197" t="e">
            <v>#N/A</v>
          </cell>
          <cell r="M197" t="e">
            <v>#N/A</v>
          </cell>
          <cell r="P197" t="e">
            <v>#N/A</v>
          </cell>
          <cell r="R197">
            <v>0</v>
          </cell>
        </row>
        <row r="198">
          <cell r="B198" t="str">
            <v>Vốn bổ sung ngoài kế hoạch được giao (nếu có)</v>
          </cell>
          <cell r="D198" t="e">
            <v>#N/A</v>
          </cell>
          <cell r="G198" t="e">
            <v>#N/A</v>
          </cell>
          <cell r="M198" t="e">
            <v>#N/A</v>
          </cell>
          <cell r="P198" t="e">
            <v>#N/A</v>
          </cell>
          <cell r="R198">
            <v>0</v>
          </cell>
        </row>
        <row r="199">
          <cell r="B199" t="str">
            <v>Nguồn vốn …</v>
          </cell>
          <cell r="D199" t="e">
            <v>#N/A</v>
          </cell>
          <cell r="G199" t="e">
            <v>#N/A</v>
          </cell>
          <cell r="H199">
            <v>0</v>
          </cell>
          <cell r="I199">
            <v>0</v>
          </cell>
          <cell r="J199">
            <v>0</v>
          </cell>
          <cell r="K199">
            <v>0</v>
          </cell>
          <cell r="L199">
            <v>0</v>
          </cell>
          <cell r="M199" t="e">
            <v>#N/A</v>
          </cell>
          <cell r="N199">
            <v>0</v>
          </cell>
          <cell r="O199">
            <v>0</v>
          </cell>
          <cell r="P199" t="e">
            <v>#N/A</v>
          </cell>
          <cell r="Q199">
            <v>0</v>
          </cell>
          <cell r="R199">
            <v>0</v>
          </cell>
        </row>
        <row r="200">
          <cell r="B200" t="str">
            <v>Dự án …</v>
          </cell>
          <cell r="C200">
            <v>0</v>
          </cell>
          <cell r="D200" t="e">
            <v>#N/A</v>
          </cell>
          <cell r="E200">
            <v>0</v>
          </cell>
          <cell r="G200" t="e">
            <v>#N/A</v>
          </cell>
          <cell r="H200">
            <v>0</v>
          </cell>
          <cell r="K200">
            <v>0</v>
          </cell>
          <cell r="M200" t="e">
            <v>#N/A</v>
          </cell>
          <cell r="P200" t="e">
            <v>#N/A</v>
          </cell>
          <cell r="R200">
            <v>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01 KH 2021"/>
      <sheetName val="Bieu 02 no dong"/>
      <sheetName val="Bieu 03 TH 2022"/>
      <sheetName val="Bieu 04 TTV 2022"/>
      <sheetName val="Bieu 05 KCM 2022"/>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Bieu 01"/>
      <sheetName val="Bieu 01 "/>
      <sheetName val="Bieu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B11" t="str">
            <v>San ủi mặt bằng trạm y tế và trường MN xã Hợp Thành, huyện Cao Lộc</v>
          </cell>
          <cell r="C11" t="str">
            <v>7690305</v>
          </cell>
          <cell r="D11" t="str">
            <v xml:space="preserve"> xã Hợp Thành</v>
          </cell>
          <cell r="E11" t="str">
            <v>Dân dụng Cấp III</v>
          </cell>
          <cell r="F11" t="str">
            <v>2018</v>
          </cell>
          <cell r="G11" t="str">
            <v>3128/QĐ-UBND ngày 21/8/2020(ĐC)</v>
          </cell>
          <cell r="H11">
            <v>3202</v>
          </cell>
          <cell r="I11">
            <v>2373.4580000000001</v>
          </cell>
          <cell r="J11">
            <v>2373.4580000000001</v>
          </cell>
          <cell r="M11">
            <v>3134.2159999999999</v>
          </cell>
          <cell r="N11">
            <v>3148.627</v>
          </cell>
          <cell r="Q11">
            <v>3148.627</v>
          </cell>
          <cell r="R11">
            <v>760.75799999999981</v>
          </cell>
          <cell r="U11">
            <v>760.75799999999981</v>
          </cell>
        </row>
        <row r="12">
          <cell r="B12" t="str">
            <v>Đường GTNT Co Loi - Thán Dìu, xã Mẫu Sơn và xã Công Sơn, huyện Cao Lộc</v>
          </cell>
          <cell r="C12">
            <v>7809573</v>
          </cell>
          <cell r="D12" t="str">
            <v>xã Mẫu Sơn, Công Sơn</v>
          </cell>
          <cell r="E12" t="str">
            <v>GTNT 7km</v>
          </cell>
          <cell r="F12" t="str">
            <v>2020</v>
          </cell>
          <cell r="G12" t="str">
            <v>3599/QĐ-UBND ngày 29/10/2019</v>
          </cell>
          <cell r="H12">
            <v>9000</v>
          </cell>
          <cell r="I12">
            <v>9882.0920000000006</v>
          </cell>
          <cell r="J12">
            <v>7282.0919999999996</v>
          </cell>
          <cell r="K12">
            <v>2600</v>
          </cell>
          <cell r="M12">
            <v>10122.111999999999</v>
          </cell>
          <cell r="N12">
            <v>10122</v>
          </cell>
          <cell r="P12">
            <v>5000</v>
          </cell>
          <cell r="Q12">
            <v>5122</v>
          </cell>
          <cell r="R12">
            <v>240.01999999999862</v>
          </cell>
          <cell r="U12">
            <v>240.01999999999862</v>
          </cell>
          <cell r="V12" t="str">
            <v>Vốn ngân sách tỉnh hỗ trợ</v>
          </cell>
        </row>
        <row r="13">
          <cell r="B13" t="str">
            <v>Xây dựng trường MN xã Tân Liên, huyện Cao Lộc</v>
          </cell>
          <cell r="C13">
            <v>7815273</v>
          </cell>
          <cell r="D13" t="str">
            <v>xã Tân Liên</v>
          </cell>
          <cell r="E13" t="str">
            <v>Dân dụng cấp III</v>
          </cell>
          <cell r="F13" t="str">
            <v>2020</v>
          </cell>
          <cell r="G13" t="str">
            <v>3644/QĐ-UBND ngày 30/10/2019</v>
          </cell>
          <cell r="H13">
            <v>12500</v>
          </cell>
          <cell r="I13">
            <v>11465.411999999998</v>
          </cell>
          <cell r="J13">
            <v>10276.411999999998</v>
          </cell>
          <cell r="K13">
            <v>1189</v>
          </cell>
          <cell r="M13">
            <v>12079.425999999999</v>
          </cell>
          <cell r="N13">
            <v>12079.425999999999</v>
          </cell>
          <cell r="O13">
            <v>9000</v>
          </cell>
          <cell r="Q13">
            <v>3079.4259999999995</v>
          </cell>
          <cell r="R13">
            <v>614.01400000000103</v>
          </cell>
          <cell r="U13">
            <v>614.01400000000103</v>
          </cell>
        </row>
        <row r="14">
          <cell r="B14" t="str">
            <v>Xây dựng Nhà văn hóa xã Tân Liên, huyện Cao Lộc</v>
          </cell>
          <cell r="C14">
            <v>7829468</v>
          </cell>
          <cell r="D14" t="str">
            <v>xã Tân Liên</v>
          </cell>
          <cell r="E14" t="str">
            <v>Dân dụng cấp III</v>
          </cell>
          <cell r="F14" t="str">
            <v>2020</v>
          </cell>
          <cell r="G14" t="str">
            <v>3641/QĐ-UBND ngày 30/10/2019</v>
          </cell>
          <cell r="H14">
            <v>3800</v>
          </cell>
          <cell r="I14">
            <v>3418.9700000000003</v>
          </cell>
          <cell r="J14">
            <v>3418.9700000000003</v>
          </cell>
          <cell r="M14">
            <v>3536.0320000000002</v>
          </cell>
          <cell r="N14">
            <v>3536.0320000000002</v>
          </cell>
          <cell r="O14">
            <v>2900</v>
          </cell>
          <cell r="Q14">
            <v>636.03200000000015</v>
          </cell>
          <cell r="R14">
            <v>117.0619999999999</v>
          </cell>
          <cell r="U14">
            <v>117.0619999999999</v>
          </cell>
        </row>
        <row r="15">
          <cell r="B15" t="str">
            <v>Đường BTXM xã Tân Liên, huyện Cao Lộc</v>
          </cell>
          <cell r="C15">
            <v>7834985</v>
          </cell>
          <cell r="D15" t="str">
            <v>xã Tân Liên</v>
          </cell>
          <cell r="E15" t="str">
            <v>1,5km</v>
          </cell>
          <cell r="F15" t="str">
            <v>2020</v>
          </cell>
          <cell r="G15" t="str">
            <v>3640/QĐ-UBND ngày 29/10/2019</v>
          </cell>
          <cell r="H15">
            <v>2200</v>
          </cell>
          <cell r="I15">
            <v>1675.3019999999999</v>
          </cell>
          <cell r="J15">
            <v>1675.3019999999999</v>
          </cell>
          <cell r="M15">
            <v>1986.55</v>
          </cell>
          <cell r="N15">
            <v>1986.55</v>
          </cell>
          <cell r="O15">
            <v>1420</v>
          </cell>
          <cell r="Q15">
            <v>566.54999999999995</v>
          </cell>
          <cell r="R15">
            <v>311.24800000000005</v>
          </cell>
          <cell r="U15">
            <v>311.24800000000005</v>
          </cell>
        </row>
        <row r="16">
          <cell r="B16" t="str">
            <v>Cải tạo, nâng cấp Trạm Y tế xã Tân Liên, huyện Cao Lộc</v>
          </cell>
          <cell r="H16">
            <v>900</v>
          </cell>
          <cell r="I16">
            <v>818.95399999999995</v>
          </cell>
          <cell r="J16">
            <v>818.95399999999995</v>
          </cell>
          <cell r="M16">
            <v>888.12300000000005</v>
          </cell>
          <cell r="N16">
            <v>888</v>
          </cell>
          <cell r="O16">
            <v>480</v>
          </cell>
          <cell r="Q16">
            <v>408</v>
          </cell>
          <cell r="R16">
            <v>69.046000000000049</v>
          </cell>
          <cell r="U16">
            <v>69.046000000000049</v>
          </cell>
        </row>
        <row r="17">
          <cell r="B17" t="str">
            <v>Nhà văn hóa xã Xuất Lễ</v>
          </cell>
          <cell r="H17">
            <v>4010</v>
          </cell>
          <cell r="I17">
            <v>3497</v>
          </cell>
          <cell r="J17">
            <v>3497</v>
          </cell>
          <cell r="M17">
            <v>3580</v>
          </cell>
          <cell r="N17">
            <v>3580</v>
          </cell>
          <cell r="O17">
            <v>3580</v>
          </cell>
          <cell r="R17">
            <v>83</v>
          </cell>
          <cell r="U17">
            <v>83</v>
          </cell>
        </row>
        <row r="18">
          <cell r="B18" t="str">
            <v>Trường Tiểu học Thạch Đạn. Hạng mục phòng học văn hóa</v>
          </cell>
          <cell r="C18">
            <v>7892722</v>
          </cell>
          <cell r="D18" t="str">
            <v>xã Thạch Đạn</v>
          </cell>
          <cell r="E18" t="str">
            <v>Dân dụng cấp III</v>
          </cell>
          <cell r="F18" t="str">
            <v>2021</v>
          </cell>
          <cell r="G18" t="str">
            <v xml:space="preserve">1219/QĐ-UBND ngày 06/4/2021 </v>
          </cell>
          <cell r="H18">
            <v>4500</v>
          </cell>
          <cell r="I18">
            <v>4950</v>
          </cell>
          <cell r="J18">
            <v>4350</v>
          </cell>
          <cell r="K18">
            <v>600</v>
          </cell>
          <cell r="M18">
            <v>5243</v>
          </cell>
          <cell r="N18">
            <v>5243</v>
          </cell>
          <cell r="Q18">
            <v>5243</v>
          </cell>
          <cell r="R18">
            <v>293</v>
          </cell>
          <cell r="U18">
            <v>293</v>
          </cell>
        </row>
        <row r="19">
          <cell r="B19" t="str">
            <v>Xây dựng khuôn viên khu ao thị trấn Cao Lộc, huyện Cao Lộc</v>
          </cell>
          <cell r="C19">
            <v>7898924</v>
          </cell>
          <cell r="D19" t="str">
            <v>TT Cao Lộc</v>
          </cell>
          <cell r="E19" t="str">
            <v>Công trình công cộng</v>
          </cell>
          <cell r="F19" t="str">
            <v>2021</v>
          </cell>
          <cell r="G19" t="str">
            <v>1703/QĐ-UBND ngày 17/5/2021</v>
          </cell>
          <cell r="H19">
            <v>13500</v>
          </cell>
          <cell r="I19">
            <v>10600</v>
          </cell>
          <cell r="J19">
            <v>9600</v>
          </cell>
          <cell r="K19">
            <v>1000</v>
          </cell>
          <cell r="N19">
            <v>12936</v>
          </cell>
          <cell r="Q19">
            <v>12936</v>
          </cell>
          <cell r="R19">
            <v>2336</v>
          </cell>
          <cell r="U19">
            <v>2336</v>
          </cell>
        </row>
        <row r="20">
          <cell r="B20" t="str">
            <v>Dự án khởi công mới năm 2021 đang hoàn thiện hồ sơ quyết toán</v>
          </cell>
          <cell r="H20">
            <v>50413</v>
          </cell>
          <cell r="I20">
            <v>39047</v>
          </cell>
          <cell r="J20">
            <v>37947</v>
          </cell>
          <cell r="K20">
            <v>1100</v>
          </cell>
          <cell r="L20">
            <v>0</v>
          </cell>
          <cell r="M20">
            <v>7703.7039999999997</v>
          </cell>
          <cell r="N20">
            <v>48941.703999999998</v>
          </cell>
          <cell r="O20">
            <v>9738</v>
          </cell>
          <cell r="P20">
            <v>0</v>
          </cell>
          <cell r="Q20">
            <v>39203.703999999998</v>
          </cell>
          <cell r="R20">
            <v>9894.7039999999997</v>
          </cell>
          <cell r="S20">
            <v>0</v>
          </cell>
          <cell r="T20">
            <v>0</v>
          </cell>
          <cell r="U20">
            <v>9894.7039999999997</v>
          </cell>
          <cell r="V20">
            <v>0</v>
          </cell>
        </row>
        <row r="21">
          <cell r="B21" t="str">
            <v>Đường Pò Nghiều - Phú Xá - Hồng Phong ĐH.26), huyện Cao Lộc</v>
          </cell>
          <cell r="C21">
            <v>7908931</v>
          </cell>
          <cell r="D21" t="str">
            <v>xã Hồng Phong</v>
          </cell>
          <cell r="E21" t="str">
            <v>GTNT, 0,5km</v>
          </cell>
          <cell r="F21" t="str">
            <v>2021</v>
          </cell>
          <cell r="G21" t="str">
            <v>483/QĐ-UBND ngày 22/7/2021</v>
          </cell>
          <cell r="H21">
            <v>3500</v>
          </cell>
          <cell r="I21">
            <v>200</v>
          </cell>
          <cell r="J21">
            <v>200</v>
          </cell>
          <cell r="N21">
            <v>3500</v>
          </cell>
          <cell r="Q21">
            <v>3500</v>
          </cell>
          <cell r="R21">
            <v>3300</v>
          </cell>
          <cell r="U21">
            <v>3300</v>
          </cell>
        </row>
        <row r="22">
          <cell r="B22" t="str">
            <v>Đường Nà Nùng - Pò Tang, xã Hợp Thành, huyện Cao Lộc</v>
          </cell>
          <cell r="C22">
            <v>7886121</v>
          </cell>
          <cell r="D22" t="str">
            <v>xã Hợp Thành</v>
          </cell>
          <cell r="E22" t="str">
            <v>GTNT</v>
          </cell>
          <cell r="F22" t="str">
            <v>2021</v>
          </cell>
          <cell r="G22" t="str">
            <v xml:space="preserve">531/QĐ-UBND ngày 01/02/2021 </v>
          </cell>
          <cell r="H22">
            <v>9000</v>
          </cell>
          <cell r="I22">
            <v>7700</v>
          </cell>
          <cell r="J22">
            <v>7700</v>
          </cell>
          <cell r="N22">
            <v>9000</v>
          </cell>
          <cell r="Q22">
            <v>9000</v>
          </cell>
          <cell r="R22">
            <v>1300</v>
          </cell>
          <cell r="U22">
            <v>1300</v>
          </cell>
        </row>
        <row r="23">
          <cell r="B23" t="str">
            <v>Trường MN Hợp Thành</v>
          </cell>
          <cell r="D23" t="str">
            <v>xã Hợp Thành</v>
          </cell>
          <cell r="H23">
            <v>10000</v>
          </cell>
          <cell r="I23">
            <v>9447</v>
          </cell>
          <cell r="J23">
            <v>9447</v>
          </cell>
          <cell r="N23">
            <v>9738</v>
          </cell>
          <cell r="O23">
            <v>9738</v>
          </cell>
          <cell r="R23">
            <v>291</v>
          </cell>
          <cell r="U23">
            <v>291</v>
          </cell>
        </row>
        <row r="24">
          <cell r="B24" t="str">
            <v>Cải tạo, nâng cấp đường ĐH 30  xã Tân Liên, huyện Cao Lộc</v>
          </cell>
          <cell r="D24" t="str">
            <v>xã Tân Liên</v>
          </cell>
          <cell r="F24">
            <v>2021</v>
          </cell>
          <cell r="H24">
            <v>7914</v>
          </cell>
          <cell r="I24">
            <v>7200</v>
          </cell>
          <cell r="J24">
            <v>7200</v>
          </cell>
          <cell r="M24">
            <v>7703.7039999999997</v>
          </cell>
          <cell r="N24">
            <v>7703.7039999999997</v>
          </cell>
          <cell r="Q24">
            <v>7703.7039999999997</v>
          </cell>
          <cell r="R24">
            <v>503.70399999999972</v>
          </cell>
          <cell r="U24">
            <v>503.70399999999972</v>
          </cell>
        </row>
        <row r="25">
          <cell r="B25" t="str">
            <v>Cải tạo, nâng cấp đường ĐH 21 Bản Ngõa, xã Xuất Lễ, huyện Cao Lộc</v>
          </cell>
          <cell r="D25" t="str">
            <v>xã Xuất Lễ</v>
          </cell>
          <cell r="F25">
            <v>2021</v>
          </cell>
          <cell r="H25">
            <v>14999</v>
          </cell>
          <cell r="I25">
            <v>10200</v>
          </cell>
          <cell r="J25">
            <v>9500</v>
          </cell>
          <cell r="K25">
            <v>700</v>
          </cell>
          <cell r="N25">
            <v>14000</v>
          </cell>
          <cell r="Q25">
            <v>14000</v>
          </cell>
          <cell r="R25">
            <v>3800</v>
          </cell>
          <cell r="U25">
            <v>3800</v>
          </cell>
        </row>
        <row r="26">
          <cell r="B26" t="str">
            <v>Cải tạo, sửa chữa khuôn viên cây xanh N16 (giáp QL1), thị trấn Cao Lộc, huyện Cao Lộc</v>
          </cell>
          <cell r="C26">
            <v>7921608</v>
          </cell>
          <cell r="D26" t="str">
            <v>TT Cao Lộc</v>
          </cell>
          <cell r="E26" t="str">
            <v>Công trình công cộng</v>
          </cell>
          <cell r="F26" t="str">
            <v>2021</v>
          </cell>
          <cell r="G26" t="str">
            <v>QĐ:4383/QĐ-UBND ngày 22/9/2021</v>
          </cell>
          <cell r="H26">
            <v>5000</v>
          </cell>
          <cell r="I26">
            <v>4300</v>
          </cell>
          <cell r="J26">
            <v>3900</v>
          </cell>
          <cell r="K26">
            <v>400</v>
          </cell>
          <cell r="N26">
            <v>5000</v>
          </cell>
          <cell r="Q26">
            <v>5000</v>
          </cell>
          <cell r="R26">
            <v>700</v>
          </cell>
          <cell r="U26">
            <v>700</v>
          </cell>
        </row>
        <row r="27">
          <cell r="B27" t="str">
            <v>Dự án khởi công mới năm 2022 đang hoàn thiện hồ sơ quyết toán</v>
          </cell>
          <cell r="H27">
            <v>49110</v>
          </cell>
          <cell r="I27">
            <v>24108</v>
          </cell>
          <cell r="J27">
            <v>18008</v>
          </cell>
          <cell r="K27">
            <v>6100</v>
          </cell>
          <cell r="L27">
            <v>0</v>
          </cell>
          <cell r="M27">
            <v>4450</v>
          </cell>
          <cell r="N27">
            <v>48700</v>
          </cell>
          <cell r="O27">
            <v>0</v>
          </cell>
          <cell r="P27">
            <v>0</v>
          </cell>
          <cell r="Q27">
            <v>48700</v>
          </cell>
          <cell r="R27">
            <v>24592</v>
          </cell>
          <cell r="S27">
            <v>0</v>
          </cell>
          <cell r="T27">
            <v>0</v>
          </cell>
          <cell r="U27">
            <v>24592</v>
          </cell>
          <cell r="V27">
            <v>0</v>
          </cell>
        </row>
        <row r="28">
          <cell r="B28" t="str">
            <v>Xây dựng Trụ sở Đội Trật tự Đô thị huyện Cao Lộc</v>
          </cell>
          <cell r="C28">
            <v>7960121</v>
          </cell>
          <cell r="D28" t="str">
            <v>TT Cao Lộc</v>
          </cell>
          <cell r="E28" t="str">
            <v>dân dụng cấp III</v>
          </cell>
          <cell r="F28">
            <v>2022</v>
          </cell>
          <cell r="G28" t="str">
            <v>1751/QĐ-UBND ngày 26/5/2022</v>
          </cell>
          <cell r="H28">
            <v>5000</v>
          </cell>
          <cell r="I28">
            <v>3500</v>
          </cell>
          <cell r="J28">
            <v>2600</v>
          </cell>
          <cell r="K28">
            <v>900</v>
          </cell>
          <cell r="N28">
            <v>5000</v>
          </cell>
          <cell r="O28">
            <v>0</v>
          </cell>
          <cell r="Q28">
            <v>5000</v>
          </cell>
          <cell r="R28">
            <v>1500</v>
          </cell>
          <cell r="U28">
            <v>1500</v>
          </cell>
        </row>
        <row r="29">
          <cell r="B29" t="str">
            <v>Trường TH TT Đồng Đăng, huyện Cao Lộc</v>
          </cell>
          <cell r="C29">
            <v>7953900</v>
          </cell>
          <cell r="D29" t="str">
            <v>TT Đồng Đăng</v>
          </cell>
          <cell r="E29" t="str">
            <v>Dân dụng cấp III</v>
          </cell>
          <cell r="F29">
            <v>2022</v>
          </cell>
          <cell r="G29" t="str">
            <v>1431/QĐ-UBND ngày 28/4/2022</v>
          </cell>
          <cell r="H29">
            <v>7500</v>
          </cell>
          <cell r="I29">
            <v>5400</v>
          </cell>
          <cell r="J29">
            <v>4500</v>
          </cell>
          <cell r="K29">
            <v>900</v>
          </cell>
          <cell r="N29">
            <v>7500</v>
          </cell>
          <cell r="Q29">
            <v>7500</v>
          </cell>
          <cell r="R29">
            <v>2100</v>
          </cell>
          <cell r="U29">
            <v>2100</v>
          </cell>
        </row>
        <row r="30">
          <cell r="B30" t="str">
            <v>Đường điện xã Công Sơn, huyện Cao Lộc</v>
          </cell>
          <cell r="C30">
            <v>7955152</v>
          </cell>
          <cell r="D30" t="str">
            <v>xã Công Sơn</v>
          </cell>
          <cell r="E30" t="str">
            <v>Đường điện 4km</v>
          </cell>
          <cell r="F30">
            <v>2022</v>
          </cell>
          <cell r="G30" t="str">
            <v>1604/QĐ-UBND ngày 12/5/2022</v>
          </cell>
          <cell r="H30">
            <v>2000</v>
          </cell>
          <cell r="I30">
            <v>1500</v>
          </cell>
          <cell r="J30">
            <v>1100</v>
          </cell>
          <cell r="K30">
            <v>400</v>
          </cell>
          <cell r="N30">
            <v>2000</v>
          </cell>
          <cell r="Q30">
            <v>2000</v>
          </cell>
          <cell r="R30">
            <v>500</v>
          </cell>
          <cell r="U30">
            <v>500</v>
          </cell>
        </row>
        <row r="31">
          <cell r="B31" t="str">
            <v>Xây dựng trụ sở làm việc UBND thị trấn Cao Lộc, huyện Cao Lộc</v>
          </cell>
          <cell r="C31">
            <v>7955139</v>
          </cell>
          <cell r="D31" t="str">
            <v>TT Cao Lộc</v>
          </cell>
          <cell r="E31" t="str">
            <v>Dân dụng Cấp III</v>
          </cell>
          <cell r="F31">
            <v>2022</v>
          </cell>
          <cell r="G31" t="str">
            <v>1606/QĐ-UBND ngày 12/5/2022</v>
          </cell>
          <cell r="H31">
            <v>4450</v>
          </cell>
          <cell r="I31">
            <v>2700</v>
          </cell>
          <cell r="J31">
            <v>2200</v>
          </cell>
          <cell r="K31">
            <v>500</v>
          </cell>
          <cell r="N31">
            <v>4450</v>
          </cell>
          <cell r="Q31">
            <v>4450</v>
          </cell>
          <cell r="R31">
            <v>1750</v>
          </cell>
          <cell r="U31">
            <v>1750</v>
          </cell>
        </row>
        <row r="32">
          <cell r="B32" t="str">
            <v>Cải tạo, sửa chữa phòng họp:Ban thường vụ Huyện uỷ, Ban Chấp hành Đảng bộ và Nhà đa năng Huyện uỷ huyện Cao Lộc</v>
          </cell>
          <cell r="D32" t="str">
            <v>TT Cao Lộc</v>
          </cell>
          <cell r="E32" t="str">
            <v>dân dụng cấp III</v>
          </cell>
          <cell r="F32">
            <v>2022</v>
          </cell>
          <cell r="H32">
            <v>6300</v>
          </cell>
          <cell r="I32">
            <v>1300</v>
          </cell>
          <cell r="J32">
            <v>500</v>
          </cell>
          <cell r="K32">
            <v>800</v>
          </cell>
          <cell r="N32">
            <v>6300</v>
          </cell>
          <cell r="Q32">
            <v>6300</v>
          </cell>
          <cell r="R32">
            <v>5000</v>
          </cell>
          <cell r="U32">
            <v>5000</v>
          </cell>
        </row>
        <row r="33">
          <cell r="B33" t="str">
            <v>Bổ sung một số hạng mục Trường MN xã Thụy Hùng, huyện Cao Lộc</v>
          </cell>
          <cell r="D33" t="str">
            <v>xã Thụy Hùng</v>
          </cell>
          <cell r="E33" t="str">
            <v>dân dụng cấp III</v>
          </cell>
          <cell r="F33">
            <v>2022</v>
          </cell>
          <cell r="H33">
            <v>8000</v>
          </cell>
          <cell r="I33">
            <v>1648</v>
          </cell>
          <cell r="J33">
            <v>948</v>
          </cell>
          <cell r="K33">
            <v>700</v>
          </cell>
          <cell r="N33">
            <v>8000</v>
          </cell>
          <cell r="Q33">
            <v>8000</v>
          </cell>
          <cell r="R33">
            <v>6352</v>
          </cell>
          <cell r="U33">
            <v>6352</v>
          </cell>
        </row>
        <row r="34">
          <cell r="B34" t="str">
            <v>Xây dựng Bổ sung một số hạng mục trường Mầm non xã Gia Cát, huyện Cao Lộc (Giai đoạn 2)</v>
          </cell>
          <cell r="D34" t="str">
            <v>xã Gia Cát</v>
          </cell>
          <cell r="E34" t="str">
            <v>dân dụng cấp III</v>
          </cell>
          <cell r="F34">
            <v>2022</v>
          </cell>
          <cell r="H34">
            <v>8500</v>
          </cell>
          <cell r="I34">
            <v>4060</v>
          </cell>
          <cell r="J34">
            <v>3060</v>
          </cell>
          <cell r="K34">
            <v>1000</v>
          </cell>
          <cell r="N34">
            <v>8500</v>
          </cell>
          <cell r="Q34">
            <v>8500</v>
          </cell>
          <cell r="R34">
            <v>4440</v>
          </cell>
          <cell r="U34">
            <v>4440</v>
          </cell>
        </row>
        <row r="35">
          <cell r="B35" t="str">
            <v>Xây dựng  sân thế thao xã Thụy Hùng, huyện Cao Lộc</v>
          </cell>
          <cell r="D35" t="str">
            <v>xã Thụy Hùng</v>
          </cell>
          <cell r="E35" t="str">
            <v>Hạ tầng kỹ thuật</v>
          </cell>
          <cell r="F35">
            <v>2022</v>
          </cell>
          <cell r="H35">
            <v>2500</v>
          </cell>
          <cell r="I35">
            <v>800</v>
          </cell>
          <cell r="J35">
            <v>300</v>
          </cell>
          <cell r="K35">
            <v>500</v>
          </cell>
          <cell r="N35">
            <v>2500</v>
          </cell>
          <cell r="Q35">
            <v>2500</v>
          </cell>
          <cell r="R35">
            <v>1700</v>
          </cell>
          <cell r="U35">
            <v>1700</v>
          </cell>
        </row>
        <row r="36">
          <cell r="B36" t="str">
            <v>Xây dựng Nhà văn hóa xã Thụy Hùng</v>
          </cell>
          <cell r="D36" t="str">
            <v>xã Thụy Hùng</v>
          </cell>
          <cell r="F36">
            <v>2022</v>
          </cell>
          <cell r="H36">
            <v>4860</v>
          </cell>
          <cell r="I36">
            <v>3200</v>
          </cell>
          <cell r="J36">
            <v>2800</v>
          </cell>
          <cell r="K36">
            <v>400</v>
          </cell>
          <cell r="M36">
            <v>4450</v>
          </cell>
          <cell r="N36">
            <v>4450</v>
          </cell>
          <cell r="Q36">
            <v>4450</v>
          </cell>
          <cell r="R36">
            <v>1250</v>
          </cell>
          <cell r="U36">
            <v>1250</v>
          </cell>
        </row>
        <row r="37">
          <cell r="B37" t="str">
            <v>Dự án khởi công mới năm 2023 đang hoàn thiện hồ sơ quyết toán</v>
          </cell>
          <cell r="H37">
            <v>44045</v>
          </cell>
          <cell r="I37">
            <v>15452</v>
          </cell>
          <cell r="J37">
            <v>5968</v>
          </cell>
          <cell r="K37">
            <v>9484</v>
          </cell>
          <cell r="L37">
            <v>0</v>
          </cell>
          <cell r="M37">
            <v>0</v>
          </cell>
          <cell r="N37">
            <v>44045</v>
          </cell>
          <cell r="O37">
            <v>6670</v>
          </cell>
          <cell r="P37">
            <v>0</v>
          </cell>
          <cell r="Q37">
            <v>37375</v>
          </cell>
          <cell r="R37">
            <v>28593</v>
          </cell>
          <cell r="S37">
            <v>0</v>
          </cell>
          <cell r="T37">
            <v>0</v>
          </cell>
          <cell r="U37">
            <v>28593</v>
          </cell>
        </row>
        <row r="38">
          <cell r="B38" t="str">
            <v>Xây dựng trường Tiểu học &amp; THCS, xã Bảo Lâm, huyện Cao Lộc (giai đoạn 2)</v>
          </cell>
          <cell r="D38" t="str">
            <v>xã Bảo Lâm</v>
          </cell>
          <cell r="E38" t="str">
            <v>Dân dụng Cấp III</v>
          </cell>
          <cell r="F38">
            <v>2023</v>
          </cell>
          <cell r="H38">
            <v>12500</v>
          </cell>
          <cell r="I38">
            <v>1900</v>
          </cell>
          <cell r="J38">
            <v>500</v>
          </cell>
          <cell r="K38">
            <v>1400</v>
          </cell>
          <cell r="N38">
            <v>12500</v>
          </cell>
          <cell r="Q38">
            <v>12500</v>
          </cell>
          <cell r="R38">
            <v>10600</v>
          </cell>
          <cell r="U38">
            <v>10600</v>
          </cell>
        </row>
        <row r="39">
          <cell r="B39" t="str">
            <v>Đường Pò Nhùng -Khau Khe, xã Bảo Lâm, huyện Cao Lộc(giai đoạn 2)</v>
          </cell>
          <cell r="D39" t="str">
            <v>xã Bảo Lâm</v>
          </cell>
          <cell r="E39" t="str">
            <v>GTNT</v>
          </cell>
          <cell r="F39">
            <v>2023</v>
          </cell>
          <cell r="H39">
            <v>5500</v>
          </cell>
          <cell r="I39">
            <v>800</v>
          </cell>
          <cell r="K39">
            <v>800</v>
          </cell>
          <cell r="N39">
            <v>5500</v>
          </cell>
          <cell r="Q39">
            <v>5500</v>
          </cell>
          <cell r="R39">
            <v>4700</v>
          </cell>
          <cell r="U39">
            <v>4700</v>
          </cell>
        </row>
        <row r="40">
          <cell r="B40" t="str">
            <v>San lấp và giải phóng mặt bằng Trụ sở Công an xã Thụy Hùng, huyện Cao Lộc</v>
          </cell>
          <cell r="D40" t="str">
            <v>xã Thụy Hùng</v>
          </cell>
          <cell r="E40" t="str">
            <v>Hạ tầng kỹ thuật</v>
          </cell>
          <cell r="F40">
            <v>2023</v>
          </cell>
          <cell r="H40">
            <v>1023</v>
          </cell>
          <cell r="I40">
            <v>200</v>
          </cell>
          <cell r="K40">
            <v>200</v>
          </cell>
          <cell r="N40">
            <v>1023</v>
          </cell>
          <cell r="Q40">
            <v>1023</v>
          </cell>
          <cell r="R40">
            <v>823</v>
          </cell>
          <cell r="U40">
            <v>823</v>
          </cell>
        </row>
        <row r="41">
          <cell r="B41" t="str">
            <v>San lấp và giải phóng mặt bằng Trụ sở Công an xã Tân Thành, huyện Cao Lộc</v>
          </cell>
          <cell r="D41" t="str">
            <v>xã Tân Thành</v>
          </cell>
          <cell r="E41" t="str">
            <v>Hạ tầng kỹ thuật</v>
          </cell>
          <cell r="F41">
            <v>2023</v>
          </cell>
          <cell r="H41">
            <v>600</v>
          </cell>
          <cell r="I41">
            <v>200</v>
          </cell>
          <cell r="K41">
            <v>200</v>
          </cell>
          <cell r="N41">
            <v>600</v>
          </cell>
          <cell r="Q41">
            <v>600</v>
          </cell>
          <cell r="R41">
            <v>400</v>
          </cell>
          <cell r="U41">
            <v>400</v>
          </cell>
        </row>
        <row r="42">
          <cell r="B42" t="str">
            <v>San lấp và giải phóng mặt bằng Trụ sở Công an xã Bình Trung, huyện Cao Lộc</v>
          </cell>
          <cell r="D42" t="str">
            <v>xã Bình Trung</v>
          </cell>
          <cell r="E42" t="str">
            <v>Hạ tầng kỹ thuật</v>
          </cell>
          <cell r="F42">
            <v>2023</v>
          </cell>
          <cell r="H42">
            <v>600</v>
          </cell>
          <cell r="I42">
            <v>100</v>
          </cell>
          <cell r="K42">
            <v>100</v>
          </cell>
          <cell r="N42">
            <v>600</v>
          </cell>
          <cell r="Q42">
            <v>600</v>
          </cell>
          <cell r="R42">
            <v>500</v>
          </cell>
          <cell r="U42">
            <v>500</v>
          </cell>
        </row>
        <row r="43">
          <cell r="B43" t="str">
            <v>Nâng cấp mặt đường vào Huyện ủy huyện Cao Lộc</v>
          </cell>
          <cell r="D43" t="str">
            <v>TT Cao Lộc</v>
          </cell>
          <cell r="E43" t="str">
            <v>GTNT</v>
          </cell>
          <cell r="F43">
            <v>2023</v>
          </cell>
          <cell r="H43">
            <v>1202</v>
          </cell>
          <cell r="I43">
            <v>1202</v>
          </cell>
          <cell r="J43">
            <v>700</v>
          </cell>
          <cell r="K43">
            <v>502</v>
          </cell>
          <cell r="N43">
            <v>1202</v>
          </cell>
          <cell r="Q43">
            <v>1202</v>
          </cell>
          <cell r="R43">
            <v>0</v>
          </cell>
          <cell r="U43">
            <v>0</v>
          </cell>
        </row>
        <row r="44">
          <cell r="B44" t="str">
            <v>Trạm biến áp Điện thôn Hợp Tân, xã Gia Cát, huyện Cao Lộc</v>
          </cell>
          <cell r="D44" t="str">
            <v>xã Gia Cát</v>
          </cell>
          <cell r="E44" t="str">
            <v>Điện</v>
          </cell>
          <cell r="F44">
            <v>2023</v>
          </cell>
          <cell r="H44">
            <v>2000</v>
          </cell>
          <cell r="I44">
            <v>500</v>
          </cell>
          <cell r="K44">
            <v>500</v>
          </cell>
          <cell r="N44">
            <v>2000</v>
          </cell>
          <cell r="Q44">
            <v>2000</v>
          </cell>
          <cell r="R44">
            <v>1500</v>
          </cell>
          <cell r="U44">
            <v>1500</v>
          </cell>
        </row>
        <row r="45">
          <cell r="B45" t="str">
            <v>Ngầm tràn Nà Pinh bắc qua sông Kỳ Cùng nối 02 xã Tân Liên và xã Gia Cát huyện Cao Lộc</v>
          </cell>
          <cell r="D45" t="str">
            <v xml:space="preserve"> xã Tân Liên và xã Gia Cát</v>
          </cell>
          <cell r="E45" t="str">
            <v>GT cầu</v>
          </cell>
          <cell r="F45">
            <v>2023</v>
          </cell>
          <cell r="H45">
            <v>4000</v>
          </cell>
          <cell r="I45">
            <v>800</v>
          </cell>
          <cell r="K45">
            <v>800</v>
          </cell>
          <cell r="N45">
            <v>4000</v>
          </cell>
          <cell r="Q45">
            <v>4000</v>
          </cell>
          <cell r="R45">
            <v>3200</v>
          </cell>
          <cell r="U45">
            <v>3200</v>
          </cell>
        </row>
        <row r="46">
          <cell r="B46" t="str">
            <v xml:space="preserve">Đường Co Luồng - Nà Hé, xã Bảo Lâm, huyện Cao Lộc </v>
          </cell>
          <cell r="D46" t="str">
            <v>xã Bảo Lâm</v>
          </cell>
          <cell r="E46" t="str">
            <v>GTNT</v>
          </cell>
          <cell r="F46">
            <v>2023</v>
          </cell>
          <cell r="H46">
            <v>3570</v>
          </cell>
          <cell r="I46">
            <v>1600</v>
          </cell>
          <cell r="J46">
            <v>500</v>
          </cell>
          <cell r="K46">
            <v>1100</v>
          </cell>
          <cell r="N46">
            <v>3570</v>
          </cell>
          <cell r="O46">
            <v>2770</v>
          </cell>
          <cell r="Q46">
            <v>800</v>
          </cell>
          <cell r="R46">
            <v>1970</v>
          </cell>
          <cell r="U46">
            <v>1970</v>
          </cell>
        </row>
        <row r="47">
          <cell r="B47" t="str">
            <v>Đường Quang Slư, xã Bảo Lâm, huyện Cao Lộc</v>
          </cell>
          <cell r="D47" t="str">
            <v>xã Bảo Lâm</v>
          </cell>
          <cell r="E47" t="str">
            <v>GTNT</v>
          </cell>
          <cell r="F47">
            <v>2023</v>
          </cell>
          <cell r="H47">
            <v>2200</v>
          </cell>
          <cell r="I47">
            <v>1300</v>
          </cell>
          <cell r="J47">
            <v>500</v>
          </cell>
          <cell r="K47">
            <v>800</v>
          </cell>
          <cell r="N47">
            <v>2200</v>
          </cell>
          <cell r="O47">
            <v>1400</v>
          </cell>
          <cell r="Q47">
            <v>800</v>
          </cell>
          <cell r="R47">
            <v>900</v>
          </cell>
          <cell r="U47">
            <v>900</v>
          </cell>
        </row>
        <row r="48">
          <cell r="B48" t="str">
            <v>Đường Còn Háng - Giả Mộc, xã Bảo Lâm, huyện Cao Lộc</v>
          </cell>
          <cell r="D48" t="str">
            <v>xã Bảo Lâm</v>
          </cell>
          <cell r="E48" t="str">
            <v>GTNT</v>
          </cell>
          <cell r="F48">
            <v>2023</v>
          </cell>
          <cell r="H48">
            <v>2950</v>
          </cell>
          <cell r="I48">
            <v>1400</v>
          </cell>
          <cell r="J48">
            <v>800</v>
          </cell>
          <cell r="K48">
            <v>600</v>
          </cell>
          <cell r="N48">
            <v>2950</v>
          </cell>
          <cell r="O48">
            <v>2500</v>
          </cell>
          <cell r="Q48">
            <v>450</v>
          </cell>
          <cell r="R48">
            <v>1550</v>
          </cell>
          <cell r="U48">
            <v>1550</v>
          </cell>
        </row>
        <row r="49">
          <cell r="B49" t="str">
            <v>Đường Bản Cưởm - Bản Roọc xã Thạch Đạn, huyện Cao Lộc</v>
          </cell>
          <cell r="D49" t="str">
            <v>xã Thạch Đạn</v>
          </cell>
          <cell r="E49" t="str">
            <v>GTNT</v>
          </cell>
          <cell r="F49">
            <v>2023</v>
          </cell>
          <cell r="H49">
            <v>2100</v>
          </cell>
          <cell r="I49">
            <v>1350</v>
          </cell>
          <cell r="J49">
            <v>800</v>
          </cell>
          <cell r="K49">
            <v>550</v>
          </cell>
          <cell r="N49">
            <v>2100</v>
          </cell>
          <cell r="Q49">
            <v>2100</v>
          </cell>
          <cell r="R49">
            <v>750</v>
          </cell>
          <cell r="U49">
            <v>750</v>
          </cell>
        </row>
        <row r="50">
          <cell r="B50" t="str">
            <v>Bổ sung một số hạng mục trường THCS TT Đồng Đăng</v>
          </cell>
          <cell r="D50" t="str">
            <v>TT Đồng Đăng</v>
          </cell>
          <cell r="E50" t="str">
            <v>Dân dụng Cấp III</v>
          </cell>
          <cell r="F50">
            <v>2023</v>
          </cell>
          <cell r="H50">
            <v>3500</v>
          </cell>
          <cell r="I50">
            <v>2500</v>
          </cell>
          <cell r="J50">
            <v>1300</v>
          </cell>
          <cell r="K50">
            <v>1200</v>
          </cell>
          <cell r="N50">
            <v>3500</v>
          </cell>
          <cell r="Q50">
            <v>3500</v>
          </cell>
          <cell r="R50">
            <v>1000</v>
          </cell>
          <cell r="U50">
            <v>1000</v>
          </cell>
        </row>
        <row r="51">
          <cell r="B51" t="str">
            <v>Đường Chục Pình - Khau Khe, xã Bình Trung năm 2023</v>
          </cell>
          <cell r="D51" t="str">
            <v>xã Bình Trung</v>
          </cell>
          <cell r="E51" t="str">
            <v>GTNT</v>
          </cell>
          <cell r="F51">
            <v>2023</v>
          </cell>
          <cell r="H51">
            <v>2300</v>
          </cell>
          <cell r="I51">
            <v>1600</v>
          </cell>
          <cell r="J51">
            <v>868</v>
          </cell>
          <cell r="K51">
            <v>732</v>
          </cell>
          <cell r="N51">
            <v>2300</v>
          </cell>
          <cell r="Q51">
            <v>2300</v>
          </cell>
          <cell r="R51">
            <v>700</v>
          </cell>
          <cell r="U51">
            <v>700</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Du toan cap1-4 (NSH QD 5288)"/>
      <sheetName val="Du toan cap 1-4 NQ16(QD 5288  )"/>
      <sheetName val="QD 5288 KP CHINH TRANG DO THI"/>
      <sheetName val="QD 988 NTM"/>
      <sheetName val="QD 1030 DA PTGTNT 21-25"/>
      <sheetName val="QD 1032 DA PTGTNT 16 -20"/>
      <sheetName val="QD 1200 quy hoach"/>
      <sheetName val="QD 1298 tang thu tkiem chi"/>
      <sheetName val="QD 2671 MTQG NTM 2022"/>
      <sheetName val="MTQG PTKTXH 2022"/>
      <sheetName val="QD 2591 dieu hoa von"/>
      <sheetName val="QD 2576 DAGTNT"/>
      <sheetName val="Sheet1"/>
      <sheetName val="QD 3774 dieu hoa lan 2"/>
      <sheetName val="QD 3804"/>
      <sheetName val="4103 dieu hoa lan 3"/>
      <sheetName val="Sheet2"/>
    </sheetNames>
    <sheetDataSet>
      <sheetData sheetId="0" refreshError="1"/>
      <sheetData sheetId="1" refreshError="1">
        <row r="13">
          <cell r="B13" t="str">
            <v>Bổ sung một số Hạng mục trường TH&amp;THCS xã Hòa Cư năm 2020 huyện Cao Lộc</v>
          </cell>
          <cell r="C13">
            <v>400000000</v>
          </cell>
          <cell r="D13">
            <v>200000000</v>
          </cell>
          <cell r="F13">
            <v>200000000</v>
          </cell>
          <cell r="G13">
            <v>400000000</v>
          </cell>
          <cell r="H13">
            <v>0</v>
          </cell>
          <cell r="I13">
            <v>89948000</v>
          </cell>
          <cell r="J13" t="str">
            <v>01-22</v>
          </cell>
          <cell r="K13" t="str">
            <v>01</v>
          </cell>
          <cell r="L13" t="str">
            <v>01</v>
          </cell>
        </row>
        <row r="14">
          <cell r="B14" t="str">
            <v>Bổ sung một số Hạng mục trường PTDTBT TH&amp;THCS xã Lộc Yên, huyện Cao Lộc</v>
          </cell>
          <cell r="C14">
            <v>500000000</v>
          </cell>
          <cell r="D14">
            <v>300000000</v>
          </cell>
          <cell r="G14">
            <v>300000000</v>
          </cell>
          <cell r="H14">
            <v>195000000</v>
          </cell>
          <cell r="I14">
            <v>495000000</v>
          </cell>
          <cell r="J14" t="str">
            <v>08-21</v>
          </cell>
          <cell r="K14" t="str">
            <v>01</v>
          </cell>
          <cell r="L14" t="str">
            <v>01</v>
          </cell>
        </row>
        <row r="15">
          <cell r="B15" t="str">
            <v>Trường Tiểu học TT Cao Lộc, huyện Cao Lộc. Hạng mục: 4 phòng học, bếp ăn, sơn cửa</v>
          </cell>
          <cell r="C15">
            <v>1200000000</v>
          </cell>
          <cell r="D15">
            <v>700000000</v>
          </cell>
          <cell r="G15">
            <v>700000000</v>
          </cell>
          <cell r="H15">
            <v>500000000</v>
          </cell>
          <cell r="I15">
            <v>1200000000</v>
          </cell>
          <cell r="J15" t="str">
            <v>01-22</v>
          </cell>
          <cell r="K15" t="str">
            <v>01</v>
          </cell>
          <cell r="L15" t="str">
            <v>01</v>
          </cell>
        </row>
        <row r="16">
          <cell r="B16" t="str">
            <v>Trường TH xã Tân Liên, huyện Cao Lộc. Hạng mục 03 phòng học và sửa chữa cửa đã cũ</v>
          </cell>
          <cell r="C16">
            <v>500000000</v>
          </cell>
          <cell r="D16">
            <v>300000000</v>
          </cell>
          <cell r="G16">
            <v>300000000</v>
          </cell>
          <cell r="H16">
            <v>200000000</v>
          </cell>
          <cell r="I16">
            <v>500000000</v>
          </cell>
          <cell r="J16" t="str">
            <v>01-22</v>
          </cell>
          <cell r="K16" t="str">
            <v>01</v>
          </cell>
          <cell r="L16" t="str">
            <v>01</v>
          </cell>
        </row>
        <row r="17">
          <cell r="B17" t="str">
            <v>Trường THCS xã Hải Yến, huyện Cao Lộc. Hạng mục phòng hội đồng , truyền thống, nhà kho, nhà vệ sinh giáo viên</v>
          </cell>
          <cell r="C17">
            <v>400000000</v>
          </cell>
          <cell r="D17">
            <v>300000000</v>
          </cell>
          <cell r="G17">
            <v>300000000</v>
          </cell>
          <cell r="H17">
            <v>100000000</v>
          </cell>
          <cell r="I17">
            <v>400000000</v>
          </cell>
          <cell r="J17" t="str">
            <v>01-22</v>
          </cell>
          <cell r="K17" t="str">
            <v>01</v>
          </cell>
          <cell r="L17" t="str">
            <v>01</v>
          </cell>
        </row>
        <row r="18">
          <cell r="B18" t="str">
            <v>Trường Tiểu học Thạch Đạn. Hạng mục phòng học văn hóa</v>
          </cell>
          <cell r="C18">
            <v>1200000000</v>
          </cell>
          <cell r="D18">
            <v>900000000</v>
          </cell>
          <cell r="E18">
            <v>300000000</v>
          </cell>
          <cell r="G18">
            <v>1200000000</v>
          </cell>
          <cell r="H18">
            <v>0</v>
          </cell>
          <cell r="I18">
            <v>1200000000</v>
          </cell>
          <cell r="J18" t="str">
            <v>01-22</v>
          </cell>
          <cell r="K18" t="str">
            <v>01</v>
          </cell>
          <cell r="L18" t="str">
            <v>01</v>
          </cell>
        </row>
        <row r="19">
          <cell r="B19" t="str">
            <v>Bổ sung 1 số hạng mục trường TH Nguyễn Bá Ngọc, xã Gia Cát</v>
          </cell>
          <cell r="C19">
            <v>350000000</v>
          </cell>
          <cell r="D19">
            <v>350000000</v>
          </cell>
          <cell r="E19">
            <v>0</v>
          </cell>
          <cell r="G19">
            <v>350000000</v>
          </cell>
          <cell r="H19">
            <v>0</v>
          </cell>
          <cell r="I19">
            <v>350000000</v>
          </cell>
          <cell r="J19" t="str">
            <v>01-22</v>
          </cell>
          <cell r="K19" t="str">
            <v>01</v>
          </cell>
          <cell r="L19" t="str">
            <v>01</v>
          </cell>
        </row>
        <row r="20">
          <cell r="B20" t="str">
            <v>Sửa chữa, nâng cấp Trung tâm Bồi dưỡng chính trị huyện Cao Lộc</v>
          </cell>
          <cell r="C20">
            <v>750000000</v>
          </cell>
          <cell r="D20">
            <v>400000000</v>
          </cell>
          <cell r="F20">
            <v>350000000</v>
          </cell>
          <cell r="G20">
            <v>750000000</v>
          </cell>
          <cell r="H20">
            <v>0</v>
          </cell>
          <cell r="I20">
            <v>331744000</v>
          </cell>
          <cell r="J20" t="str">
            <v>01-22</v>
          </cell>
          <cell r="K20" t="str">
            <v>01</v>
          </cell>
          <cell r="L20" t="str">
            <v>01</v>
          </cell>
        </row>
        <row r="21">
          <cell r="B21" t="str">
            <v>San ủi mặt bằng trường MN xã Cao Lâu, huyện cao Lộc</v>
          </cell>
          <cell r="C21">
            <v>300000000</v>
          </cell>
          <cell r="E21">
            <v>300000000</v>
          </cell>
          <cell r="G21">
            <v>300000000</v>
          </cell>
          <cell r="H21">
            <v>0</v>
          </cell>
          <cell r="I21">
            <v>0</v>
          </cell>
          <cell r="J21" t="str">
            <v>01-22</v>
          </cell>
          <cell r="K21" t="str">
            <v>01</v>
          </cell>
          <cell r="L21" t="str">
            <v>01</v>
          </cell>
        </row>
        <row r="22">
          <cell r="B22" t="str">
            <v>Trường THCS xã Tân Thành. Hạng mục phòng truyền thống, thay thế hệ thống cửa, lát sân xây bể</v>
          </cell>
          <cell r="C22">
            <v>500000000</v>
          </cell>
          <cell r="E22">
            <v>500000000</v>
          </cell>
          <cell r="G22">
            <v>500000000</v>
          </cell>
          <cell r="H22">
            <v>0</v>
          </cell>
          <cell r="I22">
            <v>500000000</v>
          </cell>
          <cell r="J22" t="str">
            <v>01-22</v>
          </cell>
          <cell r="K22" t="str">
            <v>01</v>
          </cell>
          <cell r="L22" t="str">
            <v>01</v>
          </cell>
        </row>
        <row r="23">
          <cell r="B23" t="str">
            <v>Trường TH TT Đồng Đăng, huyện Cao Lộc</v>
          </cell>
          <cell r="C23">
            <v>2500000000</v>
          </cell>
          <cell r="E23">
            <v>2500000000</v>
          </cell>
          <cell r="G23">
            <v>2500000000</v>
          </cell>
          <cell r="H23">
            <v>0</v>
          </cell>
          <cell r="I23">
            <v>2500000000</v>
          </cell>
          <cell r="J23" t="str">
            <v>01-22</v>
          </cell>
          <cell r="K23" t="str">
            <v>01</v>
          </cell>
          <cell r="L23" t="str">
            <v>01</v>
          </cell>
        </row>
        <row r="24">
          <cell r="B24" t="str">
            <v>Trường THCS xã Thụy Hùng, huyện Cao Lộc</v>
          </cell>
          <cell r="C24">
            <v>400000000</v>
          </cell>
          <cell r="G24">
            <v>0</v>
          </cell>
          <cell r="H24">
            <v>0</v>
          </cell>
          <cell r="I24">
            <v>0</v>
          </cell>
          <cell r="J24" t="str">
            <v>01-22</v>
          </cell>
          <cell r="K24" t="str">
            <v>01</v>
          </cell>
          <cell r="L24" t="str">
            <v>01</v>
          </cell>
        </row>
        <row r="25">
          <cell r="B25" t="str">
            <v>Trường MN xã Thụy Hùng, huyện Cao Lộc</v>
          </cell>
          <cell r="C25">
            <v>2530000000</v>
          </cell>
          <cell r="G25">
            <v>0</v>
          </cell>
          <cell r="H25">
            <v>1300000000</v>
          </cell>
          <cell r="I25">
            <v>1300000000</v>
          </cell>
          <cell r="J25" t="str">
            <v>01-22</v>
          </cell>
          <cell r="K25" t="str">
            <v>01</v>
          </cell>
          <cell r="L25" t="str">
            <v>01</v>
          </cell>
        </row>
        <row r="26">
          <cell r="B26" t="str">
            <v>Trường TH  xã Thụy Hùng, huyện Cao Lộc. Hạng mục 4 phòng bộ môn</v>
          </cell>
          <cell r="C26">
            <v>200000000</v>
          </cell>
          <cell r="G26">
            <v>0</v>
          </cell>
          <cell r="H26">
            <v>0</v>
          </cell>
          <cell r="I26">
            <v>0</v>
          </cell>
          <cell r="J26" t="str">
            <v>01-22</v>
          </cell>
          <cell r="K26" t="str">
            <v>01</v>
          </cell>
          <cell r="L26" t="str">
            <v>01</v>
          </cell>
        </row>
        <row r="27">
          <cell r="B27" t="str">
            <v>Bổ sung một số hạng mục trường Mầm non xã Gia Cát, huyện Cao Lộc</v>
          </cell>
          <cell r="C27">
            <v>2254000000</v>
          </cell>
          <cell r="E27">
            <v>2254000000</v>
          </cell>
          <cell r="G27">
            <v>2254000000</v>
          </cell>
          <cell r="H27">
            <v>0</v>
          </cell>
          <cell r="I27">
            <v>2254000000</v>
          </cell>
          <cell r="J27" t="str">
            <v>01-22</v>
          </cell>
          <cell r="K27" t="str">
            <v>01</v>
          </cell>
          <cell r="L27" t="str">
            <v>01</v>
          </cell>
        </row>
        <row r="28">
          <cell r="B28" t="str">
            <v>Bổ sung một số hạng mục trường THCS xã Gia Cát, huyện Cao Lộc</v>
          </cell>
          <cell r="C28">
            <v>1400000000</v>
          </cell>
          <cell r="E28">
            <v>600000000</v>
          </cell>
          <cell r="G28">
            <v>600000000</v>
          </cell>
          <cell r="H28">
            <v>0</v>
          </cell>
          <cell r="I28">
            <v>600000000</v>
          </cell>
          <cell r="J28" t="str">
            <v>01-22</v>
          </cell>
          <cell r="K28" t="str">
            <v>01</v>
          </cell>
          <cell r="L28" t="str">
            <v>01</v>
          </cell>
        </row>
        <row r="29">
          <cell r="B29" t="str">
            <v>CẤP 0</v>
          </cell>
          <cell r="C29">
            <v>7000000000</v>
          </cell>
          <cell r="D29">
            <v>3200000000</v>
          </cell>
          <cell r="E29">
            <v>2400000000</v>
          </cell>
          <cell r="F29">
            <v>300000000</v>
          </cell>
          <cell r="G29">
            <v>5900000000</v>
          </cell>
          <cell r="H29">
            <v>1050000000</v>
          </cell>
          <cell r="I29">
            <v>6950000000</v>
          </cell>
          <cell r="J29" t="str">
            <v>01-22</v>
          </cell>
          <cell r="K29" t="str">
            <v>01</v>
          </cell>
          <cell r="L29" t="str">
            <v>01</v>
          </cell>
        </row>
        <row r="30">
          <cell r="B30" t="str">
            <v>CẤP 1</v>
          </cell>
          <cell r="C30">
            <v>6300000000</v>
          </cell>
          <cell r="D30">
            <v>3000000000</v>
          </cell>
          <cell r="E30">
            <v>2400000000</v>
          </cell>
          <cell r="F30">
            <v>0</v>
          </cell>
          <cell r="G30">
            <v>5400000000</v>
          </cell>
          <cell r="H30">
            <v>900000000</v>
          </cell>
          <cell r="I30">
            <v>6300000000</v>
          </cell>
          <cell r="J30" t="str">
            <v>01-22</v>
          </cell>
          <cell r="K30" t="str">
            <v>01</v>
          </cell>
          <cell r="L30" t="str">
            <v>01</v>
          </cell>
        </row>
        <row r="31">
          <cell r="B31" t="str">
            <v>Cải tạo, nâng cấp Trụ sở UBND xã Thụy Hùng, huyện Cao Lộc</v>
          </cell>
          <cell r="C31">
            <v>900000000</v>
          </cell>
          <cell r="D31">
            <v>700000000</v>
          </cell>
          <cell r="E31">
            <v>200000000</v>
          </cell>
          <cell r="G31">
            <v>900000000</v>
          </cell>
          <cell r="H31">
            <v>0</v>
          </cell>
          <cell r="I31">
            <v>900000000</v>
          </cell>
          <cell r="J31" t="str">
            <v>01-22</v>
          </cell>
          <cell r="K31" t="str">
            <v>01</v>
          </cell>
          <cell r="L31" t="str">
            <v>01</v>
          </cell>
        </row>
        <row r="32">
          <cell r="B32" t="str">
            <v>Xây dựng Trụ sở các cơ quan UBND huyện Cao Lộc</v>
          </cell>
          <cell r="C32">
            <v>2500000000</v>
          </cell>
          <cell r="D32">
            <v>2300000000</v>
          </cell>
          <cell r="E32">
            <v>200000000</v>
          </cell>
          <cell r="G32">
            <v>2500000000</v>
          </cell>
          <cell r="H32">
            <v>0</v>
          </cell>
          <cell r="I32">
            <v>2500000000</v>
          </cell>
          <cell r="J32" t="str">
            <v>01-21</v>
          </cell>
          <cell r="K32" t="str">
            <v>01</v>
          </cell>
          <cell r="L32" t="str">
            <v>01</v>
          </cell>
        </row>
        <row r="33">
          <cell r="B33" t="str">
            <v>Xây dựng Trụ sở Đội Trật tự Đô thị huyện Cao Lộc</v>
          </cell>
          <cell r="C33">
            <v>1500000000</v>
          </cell>
          <cell r="E33">
            <v>600000000</v>
          </cell>
          <cell r="G33">
            <v>600000000</v>
          </cell>
          <cell r="H33">
            <v>900000000</v>
          </cell>
          <cell r="I33">
            <v>1500000000</v>
          </cell>
          <cell r="J33" t="str">
            <v>01-22</v>
          </cell>
          <cell r="K33" t="str">
            <v>01</v>
          </cell>
          <cell r="L33" t="str">
            <v>01</v>
          </cell>
        </row>
        <row r="34">
          <cell r="B34" t="str">
            <v>Sửa chữa Trụ sở UBND xã Hải Yến, huyện Cao Lộc</v>
          </cell>
          <cell r="C34">
            <v>200000000</v>
          </cell>
          <cell r="E34">
            <v>200000000</v>
          </cell>
          <cell r="G34">
            <v>200000000</v>
          </cell>
          <cell r="H34">
            <v>0</v>
          </cell>
          <cell r="I34">
            <v>200000000</v>
          </cell>
          <cell r="J34" t="str">
            <v>01-22</v>
          </cell>
          <cell r="K34" t="str">
            <v>01</v>
          </cell>
          <cell r="L34" t="str">
            <v>01</v>
          </cell>
        </row>
        <row r="35">
          <cell r="B35" t="str">
            <v>Xây dựng trụ sở làm việc UBND thị trấn Cao Lộc, huyện Cao Lộc</v>
          </cell>
          <cell r="C35">
            <v>1200000000</v>
          </cell>
          <cell r="E35">
            <v>1200000000</v>
          </cell>
          <cell r="G35">
            <v>1200000000</v>
          </cell>
          <cell r="H35">
            <v>0</v>
          </cell>
          <cell r="I35">
            <v>1200000000</v>
          </cell>
          <cell r="J35" t="str">
            <v>01-22</v>
          </cell>
          <cell r="K35" t="str">
            <v>01</v>
          </cell>
          <cell r="L35" t="str">
            <v>01</v>
          </cell>
        </row>
        <row r="36">
          <cell r="B36" t="str">
            <v>CẤP 1</v>
          </cell>
          <cell r="C36">
            <v>500000000</v>
          </cell>
          <cell r="D36">
            <v>0</v>
          </cell>
          <cell r="E36">
            <v>0</v>
          </cell>
          <cell r="F36">
            <v>300000000</v>
          </cell>
          <cell r="G36">
            <v>300000000</v>
          </cell>
          <cell r="H36">
            <v>150000000</v>
          </cell>
          <cell r="I36">
            <v>450000000</v>
          </cell>
          <cell r="J36" t="str">
            <v>01-22</v>
          </cell>
          <cell r="K36" t="str">
            <v>01</v>
          </cell>
          <cell r="L36" t="str">
            <v>01</v>
          </cell>
        </row>
        <row r="37">
          <cell r="B37" t="str">
            <v>Giải phóng mặt bằng Xây dựng Trụ sở Công an xã Mẫu Sơn, huyện cao Lộc</v>
          </cell>
          <cell r="C37">
            <v>500000000</v>
          </cell>
          <cell r="E37">
            <v>0</v>
          </cell>
          <cell r="F37">
            <v>300000000</v>
          </cell>
          <cell r="G37">
            <v>300000000</v>
          </cell>
          <cell r="H37">
            <v>150000000</v>
          </cell>
          <cell r="I37">
            <v>450000000</v>
          </cell>
          <cell r="J37" t="str">
            <v>01-22</v>
          </cell>
          <cell r="K37" t="str">
            <v>01</v>
          </cell>
          <cell r="L37" t="str">
            <v>01</v>
          </cell>
        </row>
        <row r="38">
          <cell r="B38" t="str">
            <v>CẤP 1</v>
          </cell>
          <cell r="C38">
            <v>200000000</v>
          </cell>
          <cell r="D38">
            <v>200000000</v>
          </cell>
          <cell r="E38">
            <v>0</v>
          </cell>
          <cell r="F38">
            <v>0</v>
          </cell>
          <cell r="G38">
            <v>200000000</v>
          </cell>
          <cell r="H38">
            <v>0</v>
          </cell>
          <cell r="I38">
            <v>200000000</v>
          </cell>
          <cell r="J38" t="str">
            <v>01-22</v>
          </cell>
          <cell r="K38" t="str">
            <v>01</v>
          </cell>
          <cell r="L38" t="str">
            <v>01</v>
          </cell>
        </row>
        <row r="39">
          <cell r="B39" t="str">
            <v>Sửa chữa trụ sở Liên cơ quan huyện Cao Lộc</v>
          </cell>
          <cell r="C39">
            <v>200000000</v>
          </cell>
          <cell r="D39">
            <v>200000000</v>
          </cell>
          <cell r="E39">
            <v>0</v>
          </cell>
          <cell r="G39">
            <v>200000000</v>
          </cell>
          <cell r="H39">
            <v>0</v>
          </cell>
          <cell r="I39">
            <v>200000000</v>
          </cell>
          <cell r="J39" t="str">
            <v>01-22</v>
          </cell>
          <cell r="K39" t="str">
            <v>01</v>
          </cell>
          <cell r="L39" t="str">
            <v>01</v>
          </cell>
        </row>
        <row r="40">
          <cell r="B40" t="str">
            <v>CẤP 0</v>
          </cell>
          <cell r="C40">
            <v>20500000000</v>
          </cell>
          <cell r="D40">
            <v>11750000000</v>
          </cell>
          <cell r="E40">
            <v>3080000000</v>
          </cell>
          <cell r="F40">
            <v>970000000</v>
          </cell>
          <cell r="G40">
            <v>15800000000</v>
          </cell>
          <cell r="H40">
            <v>1700000000</v>
          </cell>
          <cell r="I40">
            <v>15848582000</v>
          </cell>
          <cell r="J40" t="str">
            <v>01-22</v>
          </cell>
          <cell r="K40" t="str">
            <v>01</v>
          </cell>
          <cell r="L40" t="str">
            <v>01</v>
          </cell>
        </row>
        <row r="41">
          <cell r="B41" t="str">
            <v>CẤP 1</v>
          </cell>
          <cell r="C41">
            <v>19320000000</v>
          </cell>
          <cell r="D41">
            <v>10650000000</v>
          </cell>
          <cell r="E41">
            <v>3000000000</v>
          </cell>
          <cell r="F41">
            <v>970000000</v>
          </cell>
          <cell r="G41">
            <v>14620000000</v>
          </cell>
          <cell r="H41">
            <v>1700000000</v>
          </cell>
          <cell r="I41">
            <v>14668582000</v>
          </cell>
          <cell r="J41" t="str">
            <v>01-22</v>
          </cell>
          <cell r="K41" t="str">
            <v>01</v>
          </cell>
          <cell r="L41" t="str">
            <v>01</v>
          </cell>
        </row>
        <row r="42">
          <cell r="B42" t="str">
            <v xml:space="preserve">Cầu Nà Múc, xã Tân Thành, huyện Cao Lộc </v>
          </cell>
          <cell r="C42">
            <v>360000000</v>
          </cell>
          <cell r="F42">
            <v>360000000</v>
          </cell>
          <cell r="G42">
            <v>360000000</v>
          </cell>
          <cell r="H42">
            <v>0</v>
          </cell>
          <cell r="I42">
            <v>0</v>
          </cell>
          <cell r="J42" t="str">
            <v>01-22</v>
          </cell>
          <cell r="K42" t="str">
            <v>01</v>
          </cell>
          <cell r="L42" t="str">
            <v>01</v>
          </cell>
        </row>
        <row r="43">
          <cell r="B43" t="str">
            <v>Đường Khuổi Tát, xã Xuất Lễ, huyện Cao Lộc</v>
          </cell>
          <cell r="C43">
            <v>50000000</v>
          </cell>
          <cell r="F43">
            <v>50000000</v>
          </cell>
          <cell r="G43">
            <v>50000000</v>
          </cell>
          <cell r="H43">
            <v>0</v>
          </cell>
          <cell r="I43">
            <v>0</v>
          </cell>
          <cell r="J43" t="str">
            <v>01-22</v>
          </cell>
          <cell r="K43" t="str">
            <v>01</v>
          </cell>
          <cell r="L43" t="str">
            <v>01</v>
          </cell>
        </row>
        <row r="44">
          <cell r="B44" t="str">
            <v>NSH cụm dân cư khu và UBND xã Bảo Lâm, huyện Cao Lộc</v>
          </cell>
          <cell r="C44">
            <v>250000000</v>
          </cell>
          <cell r="D44">
            <v>120000000</v>
          </cell>
          <cell r="F44">
            <v>130000000</v>
          </cell>
          <cell r="G44">
            <v>250000000</v>
          </cell>
          <cell r="H44">
            <v>0</v>
          </cell>
          <cell r="I44">
            <v>123599000</v>
          </cell>
          <cell r="J44" t="str">
            <v>01-22</v>
          </cell>
          <cell r="K44" t="str">
            <v>01</v>
          </cell>
          <cell r="L44" t="str">
            <v>01</v>
          </cell>
        </row>
        <row r="45">
          <cell r="B45" t="str">
            <v>Đường GTNT Trục Pình - Khau Khe, xã Bình Trung, huyện Cao Lộc</v>
          </cell>
          <cell r="C45">
            <v>252000000</v>
          </cell>
          <cell r="D45">
            <v>30000000</v>
          </cell>
          <cell r="F45">
            <v>222000000</v>
          </cell>
          <cell r="G45">
            <v>252000000</v>
          </cell>
          <cell r="H45">
            <v>0</v>
          </cell>
          <cell r="I45">
            <v>24272000</v>
          </cell>
          <cell r="J45" t="str">
            <v>01-22</v>
          </cell>
          <cell r="K45" t="str">
            <v>01</v>
          </cell>
          <cell r="L45" t="str">
            <v>01</v>
          </cell>
        </row>
        <row r="46">
          <cell r="B46" t="str">
            <v>Đường bê tông Kéo Cặp - Pàn Cù giai đoạn II năm 2020, xã Hòa Cư, huyện Cao Lộc</v>
          </cell>
          <cell r="C46">
            <v>400000000</v>
          </cell>
          <cell r="D46">
            <v>300000000</v>
          </cell>
          <cell r="F46">
            <v>100000000</v>
          </cell>
          <cell r="G46">
            <v>400000000</v>
          </cell>
          <cell r="H46">
            <v>0</v>
          </cell>
          <cell r="I46">
            <v>235111000</v>
          </cell>
          <cell r="J46" t="str">
            <v>01-22</v>
          </cell>
          <cell r="K46" t="str">
            <v>01</v>
          </cell>
          <cell r="L46" t="str">
            <v>01</v>
          </cell>
        </row>
        <row r="47">
          <cell r="B47" t="str">
            <v>XD Đường GT thuộc khối 2 từ đường đi Thạch Đạn đến cụm công nghiệp địa phương số 2, TT Cao Lộc, huyện Cao Lộc</v>
          </cell>
          <cell r="C47">
            <v>300000000</v>
          </cell>
          <cell r="D47">
            <v>200000000</v>
          </cell>
          <cell r="F47">
            <v>100000000</v>
          </cell>
          <cell r="G47">
            <v>300000000</v>
          </cell>
          <cell r="H47">
            <v>0</v>
          </cell>
          <cell r="I47">
            <v>184257000</v>
          </cell>
          <cell r="J47" t="str">
            <v>01-22</v>
          </cell>
          <cell r="K47" t="str">
            <v>01</v>
          </cell>
          <cell r="L47" t="str">
            <v>01</v>
          </cell>
        </row>
        <row r="48">
          <cell r="B48" t="str">
            <v>Khuôn viên trung tâm thị trấn Cao Lộc, huyện Cao Lộc</v>
          </cell>
          <cell r="C48">
            <v>700000000</v>
          </cell>
          <cell r="D48">
            <v>700000000</v>
          </cell>
          <cell r="G48">
            <v>700000000</v>
          </cell>
          <cell r="H48">
            <v>0</v>
          </cell>
          <cell r="I48">
            <v>592277000</v>
          </cell>
          <cell r="J48" t="str">
            <v>01-22</v>
          </cell>
          <cell r="K48" t="str">
            <v>01</v>
          </cell>
          <cell r="L48" t="str">
            <v>01</v>
          </cell>
        </row>
        <row r="49">
          <cell r="B49" t="str">
            <v>Đường Bản Ranh - Nà Xia - Nà Rầm - Co Khuông, xã Xuất Lễ, huyện Cao Lộc</v>
          </cell>
          <cell r="C49">
            <v>308000000</v>
          </cell>
          <cell r="D49">
            <v>300000000</v>
          </cell>
          <cell r="F49">
            <v>8000000</v>
          </cell>
          <cell r="G49">
            <v>308000000</v>
          </cell>
          <cell r="H49">
            <v>0</v>
          </cell>
          <cell r="I49">
            <v>241936000</v>
          </cell>
          <cell r="J49" t="str">
            <v>01-22</v>
          </cell>
          <cell r="K49" t="str">
            <v>01</v>
          </cell>
          <cell r="L49" t="str">
            <v>01</v>
          </cell>
        </row>
        <row r="50">
          <cell r="B50" t="str">
            <v>Đường Pò Nghiều - Phú Xá - Hồng Phong ĐH.26), huyện Cao Lộc</v>
          </cell>
          <cell r="C50">
            <v>1200000000</v>
          </cell>
          <cell r="G50">
            <v>0</v>
          </cell>
          <cell r="H50">
            <v>0</v>
          </cell>
          <cell r="I50">
            <v>0</v>
          </cell>
          <cell r="J50" t="str">
            <v>01-22</v>
          </cell>
          <cell r="K50" t="str">
            <v>01</v>
          </cell>
          <cell r="L50" t="str">
            <v>01</v>
          </cell>
        </row>
        <row r="51">
          <cell r="B51" t="str">
            <v>Cải tạo, nâng cấp đường ĐH 30  xã Tân Liên, huyện Cao Lộc</v>
          </cell>
          <cell r="C51">
            <v>2300000000</v>
          </cell>
          <cell r="D51">
            <v>2000000000</v>
          </cell>
          <cell r="G51">
            <v>2000000000</v>
          </cell>
          <cell r="H51">
            <v>300000000</v>
          </cell>
          <cell r="I51">
            <v>2300000000</v>
          </cell>
          <cell r="J51" t="str">
            <v>01-22</v>
          </cell>
          <cell r="K51" t="str">
            <v>01</v>
          </cell>
          <cell r="L51" t="str">
            <v>01</v>
          </cell>
        </row>
        <row r="52">
          <cell r="B52" t="str">
            <v>Cải tạo, nâng cấp đường ĐH 21 Bản Ngõa, xã Xuất Lễ, huyện Cao Lộc</v>
          </cell>
          <cell r="C52">
            <v>3400000000</v>
          </cell>
          <cell r="D52">
            <v>2000000000</v>
          </cell>
          <cell r="G52">
            <v>2000000000</v>
          </cell>
          <cell r="H52">
            <v>1400000000</v>
          </cell>
          <cell r="I52">
            <v>3400000000</v>
          </cell>
          <cell r="J52" t="str">
            <v>01-22</v>
          </cell>
          <cell r="K52" t="str">
            <v>01</v>
          </cell>
          <cell r="L52" t="str">
            <v>01</v>
          </cell>
        </row>
        <row r="53">
          <cell r="B53" t="str">
            <v>Đường Khuổi Phầy - Sông Danh xã Hải Yến, huyện Cao Lộc</v>
          </cell>
          <cell r="C53">
            <v>1000000000</v>
          </cell>
          <cell r="D53">
            <v>700000000</v>
          </cell>
          <cell r="E53">
            <v>300000000</v>
          </cell>
          <cell r="G53">
            <v>1000000000</v>
          </cell>
          <cell r="H53">
            <v>0</v>
          </cell>
          <cell r="I53">
            <v>1000000000</v>
          </cell>
          <cell r="J53" t="str">
            <v>01-22</v>
          </cell>
          <cell r="K53" t="str">
            <v>01</v>
          </cell>
          <cell r="L53" t="str">
            <v>01</v>
          </cell>
        </row>
        <row r="54">
          <cell r="B54" t="str">
            <v>Ngầm cầu đường Nà Xia - Nà Rầm xã Xuất Lễ, huyện Cao Lộc</v>
          </cell>
          <cell r="C54">
            <v>500000000</v>
          </cell>
          <cell r="D54">
            <v>250000000</v>
          </cell>
          <cell r="E54">
            <v>250000000</v>
          </cell>
          <cell r="G54">
            <v>500000000</v>
          </cell>
          <cell r="H54">
            <v>0</v>
          </cell>
          <cell r="I54">
            <v>500000000</v>
          </cell>
          <cell r="J54" t="str">
            <v>01-22</v>
          </cell>
          <cell r="K54" t="str">
            <v>01</v>
          </cell>
          <cell r="L54" t="str">
            <v>01</v>
          </cell>
        </row>
        <row r="55">
          <cell r="B55" t="str">
            <v>Đường Còn Khoang - Pá Phiêng (Km2+250 QL 1B), xã Hồng Phong, huyện Cao Lộc</v>
          </cell>
          <cell r="C55">
            <v>800000000</v>
          </cell>
          <cell r="D55">
            <v>400000000</v>
          </cell>
          <cell r="E55">
            <v>400000000</v>
          </cell>
          <cell r="G55">
            <v>800000000</v>
          </cell>
          <cell r="H55">
            <v>0</v>
          </cell>
          <cell r="I55">
            <v>800000000</v>
          </cell>
          <cell r="J55" t="str">
            <v>01-22</v>
          </cell>
          <cell r="K55" t="str">
            <v>01</v>
          </cell>
          <cell r="L55" t="str">
            <v>01</v>
          </cell>
        </row>
        <row r="56">
          <cell r="B56" t="str">
            <v>Đường Nà Nùng - Pò Tang, xã Hợp Thành, huyện Cao Lộc</v>
          </cell>
          <cell r="C56">
            <v>2700000000</v>
          </cell>
          <cell r="D56">
            <v>1400000000</v>
          </cell>
          <cell r="G56">
            <v>1400000000</v>
          </cell>
          <cell r="H56">
            <v>0</v>
          </cell>
          <cell r="I56">
            <v>1400000000</v>
          </cell>
          <cell r="J56" t="str">
            <v>01-22</v>
          </cell>
          <cell r="K56" t="str">
            <v>01</v>
          </cell>
          <cell r="L56" t="str">
            <v>01</v>
          </cell>
        </row>
        <row r="57">
          <cell r="B57" t="str">
            <v>Xây dựng khuôn viên khu ao thị trấn Cao Lộc, huyện Cao Lộc</v>
          </cell>
          <cell r="C57">
            <v>2800000000</v>
          </cell>
          <cell r="D57">
            <v>2000000000</v>
          </cell>
          <cell r="E57">
            <v>800000000</v>
          </cell>
          <cell r="G57">
            <v>2800000000</v>
          </cell>
          <cell r="H57">
            <v>0</v>
          </cell>
          <cell r="I57">
            <v>2800000000</v>
          </cell>
          <cell r="J57" t="str">
            <v>01-22</v>
          </cell>
          <cell r="K57" t="str">
            <v>01</v>
          </cell>
          <cell r="L57" t="str">
            <v>01</v>
          </cell>
        </row>
        <row r="58">
          <cell r="B58" t="str">
            <v>Đường BTXM Nà Hán - Nà Pinh, xã Tân Liên, huyện Cao Lộc</v>
          </cell>
          <cell r="C58">
            <v>500000000</v>
          </cell>
          <cell r="D58">
            <v>250000000</v>
          </cell>
          <cell r="E58">
            <v>250000000</v>
          </cell>
          <cell r="G58">
            <v>500000000</v>
          </cell>
          <cell r="H58">
            <v>0</v>
          </cell>
          <cell r="I58">
            <v>421130000</v>
          </cell>
          <cell r="J58" t="str">
            <v>01-22</v>
          </cell>
          <cell r="K58" t="str">
            <v>01</v>
          </cell>
          <cell r="L58" t="str">
            <v>01</v>
          </cell>
        </row>
        <row r="59">
          <cell r="B59" t="str">
            <v>Cấp nước sinh hoạt tập trung cho khu dân cư Pá Pài, thôn Còn Khoang, xã Hồng Phong</v>
          </cell>
          <cell r="C59">
            <v>400000000</v>
          </cell>
          <cell r="E59">
            <v>400000000</v>
          </cell>
          <cell r="G59">
            <v>400000000</v>
          </cell>
          <cell r="H59">
            <v>0</v>
          </cell>
          <cell r="I59">
            <v>46000000</v>
          </cell>
          <cell r="J59" t="str">
            <v>01-22</v>
          </cell>
          <cell r="K59" t="str">
            <v>01</v>
          </cell>
          <cell r="L59" t="str">
            <v>01</v>
          </cell>
        </row>
        <row r="60">
          <cell r="B60" t="str">
            <v>Đường điện xã Công Sơn, huyện Cao Lộc</v>
          </cell>
          <cell r="C60">
            <v>600000000</v>
          </cell>
          <cell r="E60">
            <v>600000000</v>
          </cell>
          <cell r="G60">
            <v>600000000</v>
          </cell>
          <cell r="H60">
            <v>0</v>
          </cell>
          <cell r="I60">
            <v>600000000</v>
          </cell>
          <cell r="J60" t="str">
            <v>01-22</v>
          </cell>
          <cell r="K60" t="str">
            <v>01</v>
          </cell>
          <cell r="L60" t="str">
            <v>01</v>
          </cell>
        </row>
        <row r="61">
          <cell r="B61" t="str">
            <v>Đường Nà Lại, xã Thụy Hùng,  huyện Cao Lộc</v>
          </cell>
          <cell r="C61">
            <v>300000000</v>
          </cell>
          <cell r="G61">
            <v>0</v>
          </cell>
          <cell r="H61">
            <v>0</v>
          </cell>
          <cell r="I61">
            <v>0</v>
          </cell>
          <cell r="J61" t="str">
            <v>01-22</v>
          </cell>
          <cell r="K61" t="str">
            <v>01</v>
          </cell>
          <cell r="L61" t="str">
            <v>01</v>
          </cell>
        </row>
        <row r="62">
          <cell r="B62" t="str">
            <v>Cải tạo, sửa chữa đường điện 0,4kv Pò Nghiều, Pò Mạch, Còn Toòng xã Thụy Hùng,  huyện Cao Lộc</v>
          </cell>
          <cell r="C62">
            <v>200000000</v>
          </cell>
          <cell r="G62">
            <v>0</v>
          </cell>
          <cell r="H62">
            <v>0</v>
          </cell>
          <cell r="I62">
            <v>0</v>
          </cell>
          <cell r="J62" t="str">
            <v>01-22</v>
          </cell>
          <cell r="K62" t="str">
            <v>01</v>
          </cell>
          <cell r="L62" t="str">
            <v>01</v>
          </cell>
        </row>
        <row r="63">
          <cell r="B63" t="str">
            <v>CẤP 1</v>
          </cell>
          <cell r="C63">
            <v>1180000000</v>
          </cell>
          <cell r="D63">
            <v>1100000000</v>
          </cell>
          <cell r="E63">
            <v>80000000</v>
          </cell>
          <cell r="F63">
            <v>0</v>
          </cell>
          <cell r="G63">
            <v>1180000000</v>
          </cell>
          <cell r="H63">
            <v>0</v>
          </cell>
          <cell r="I63">
            <v>1180000000</v>
          </cell>
          <cell r="J63">
            <v>0</v>
          </cell>
          <cell r="K63" t="str">
            <v>01</v>
          </cell>
          <cell r="L63" t="str">
            <v>01</v>
          </cell>
        </row>
        <row r="64">
          <cell r="B64" t="str">
            <v>Di chuyển trạm biến áp Cao Lộc 6, thị trấn Cao Lộc, huyện Cao Lộc</v>
          </cell>
          <cell r="C64">
            <v>180000000</v>
          </cell>
          <cell r="D64">
            <v>100000000</v>
          </cell>
          <cell r="E64">
            <v>80000000</v>
          </cell>
          <cell r="G64">
            <v>180000000</v>
          </cell>
          <cell r="H64">
            <v>0</v>
          </cell>
          <cell r="I64">
            <v>180000000</v>
          </cell>
          <cell r="J64" t="str">
            <v>01-22</v>
          </cell>
          <cell r="K64" t="str">
            <v>01</v>
          </cell>
          <cell r="L64" t="str">
            <v>01</v>
          </cell>
        </row>
        <row r="65">
          <cell r="B65" t="str">
            <v>Cải tạo, sửa chữa khuôn viên cây xanh N16 (giáp QL1), thị trấn Cao Lộc, huyện Cao Lộc</v>
          </cell>
          <cell r="C65">
            <v>1000000000</v>
          </cell>
          <cell r="D65">
            <v>1000000000</v>
          </cell>
          <cell r="E65">
            <v>0</v>
          </cell>
          <cell r="G65">
            <v>1000000000</v>
          </cell>
          <cell r="H65">
            <v>0</v>
          </cell>
          <cell r="I65">
            <v>1000000000</v>
          </cell>
          <cell r="J65" t="str">
            <v>01-22</v>
          </cell>
          <cell r="K65" t="str">
            <v>01</v>
          </cell>
          <cell r="L65" t="str">
            <v>01</v>
          </cell>
        </row>
        <row r="66">
          <cell r="B66" t="str">
            <v>CẤP 0</v>
          </cell>
          <cell r="C66">
            <v>300000000</v>
          </cell>
          <cell r="D66">
            <v>0</v>
          </cell>
          <cell r="E66">
            <v>0</v>
          </cell>
          <cell r="F66">
            <v>0</v>
          </cell>
          <cell r="G66">
            <v>0</v>
          </cell>
          <cell r="H66">
            <v>0</v>
          </cell>
          <cell r="I66">
            <v>0</v>
          </cell>
          <cell r="J66" t="str">
            <v>01-22</v>
          </cell>
          <cell r="K66" t="str">
            <v>01</v>
          </cell>
          <cell r="L66" t="str">
            <v>01</v>
          </cell>
        </row>
        <row r="67">
          <cell r="B67" t="str">
            <v>CẤP 1</v>
          </cell>
          <cell r="C67">
            <v>300000000</v>
          </cell>
          <cell r="D67">
            <v>0</v>
          </cell>
          <cell r="E67">
            <v>0</v>
          </cell>
          <cell r="F67">
            <v>0</v>
          </cell>
          <cell r="G67">
            <v>0</v>
          </cell>
          <cell r="H67">
            <v>0</v>
          </cell>
          <cell r="I67">
            <v>0</v>
          </cell>
          <cell r="J67" t="str">
            <v>01-22</v>
          </cell>
          <cell r="K67" t="str">
            <v>01</v>
          </cell>
          <cell r="L67" t="str">
            <v>01</v>
          </cell>
        </row>
        <row r="68">
          <cell r="B68" t="str">
            <v>Xây dựng Nhà văn hóa xã Thụy Hùng,  huyện Cao Lộc</v>
          </cell>
          <cell r="C68">
            <v>300000000</v>
          </cell>
          <cell r="F68">
            <v>0</v>
          </cell>
          <cell r="G68">
            <v>0</v>
          </cell>
          <cell r="H68">
            <v>0</v>
          </cell>
          <cell r="I68">
            <v>0</v>
          </cell>
          <cell r="J68" t="str">
            <v>01-22</v>
          </cell>
          <cell r="K68" t="str">
            <v>01</v>
          </cell>
          <cell r="L68" t="str">
            <v>01</v>
          </cell>
        </row>
        <row r="69">
          <cell r="B69" t="str">
            <v>CẤP 0</v>
          </cell>
          <cell r="C69">
            <v>200000000</v>
          </cell>
          <cell r="D69">
            <v>0</v>
          </cell>
          <cell r="E69">
            <v>0</v>
          </cell>
          <cell r="F69">
            <v>0</v>
          </cell>
          <cell r="G69">
            <v>0</v>
          </cell>
          <cell r="H69">
            <v>0</v>
          </cell>
          <cell r="I69">
            <v>0</v>
          </cell>
          <cell r="J69" t="str">
            <v>01-22</v>
          </cell>
          <cell r="K69" t="str">
            <v>01</v>
          </cell>
          <cell r="L69" t="str">
            <v>01</v>
          </cell>
        </row>
        <row r="70">
          <cell r="B70" t="str">
            <v>CẤP 1</v>
          </cell>
          <cell r="C70">
            <v>200000000</v>
          </cell>
          <cell r="D70">
            <v>0</v>
          </cell>
          <cell r="E70">
            <v>0</v>
          </cell>
          <cell r="F70">
            <v>0</v>
          </cell>
          <cell r="G70">
            <v>0</v>
          </cell>
          <cell r="H70">
            <v>0</v>
          </cell>
          <cell r="I70">
            <v>0</v>
          </cell>
          <cell r="J70" t="str">
            <v>01-22</v>
          </cell>
          <cell r="K70" t="str">
            <v>01</v>
          </cell>
          <cell r="L70" t="str">
            <v>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Bieu KH giai ngan 2022"/>
      <sheetName val="BIEU 02 TTTH"/>
      <sheetName val="Sheet1"/>
      <sheetName val="Sheet2"/>
    </sheetNames>
    <sheetDataSet>
      <sheetData sheetId="0" refreshError="1"/>
      <sheetData sheetId="1" refreshError="1">
        <row r="11">
          <cell r="B11" t="str">
            <v>Mở rộng khu tái định cư Hoàng văn Thụ, thị trấn Đồng Đăng, huyện Cao Lộc</v>
          </cell>
          <cell r="C11">
            <v>7000</v>
          </cell>
          <cell r="E11">
            <v>7000</v>
          </cell>
          <cell r="F11">
            <v>2000</v>
          </cell>
          <cell r="H11">
            <v>2000</v>
          </cell>
        </row>
        <row r="12">
          <cell r="B12" t="str">
            <v>VỐN HUYỆN QUẢN LÝ</v>
          </cell>
          <cell r="C12">
            <v>67196.608999999997</v>
          </cell>
          <cell r="D12">
            <v>0</v>
          </cell>
          <cell r="E12">
            <v>67196.608999999997</v>
          </cell>
          <cell r="F12">
            <v>26200</v>
          </cell>
          <cell r="G12">
            <v>0</v>
          </cell>
          <cell r="H12">
            <v>26200</v>
          </cell>
        </row>
        <row r="13">
          <cell r="B13" t="str">
            <v>Vốn Nghị quyết 03</v>
          </cell>
          <cell r="C13">
            <v>10812.609</v>
          </cell>
          <cell r="D13">
            <v>0</v>
          </cell>
          <cell r="E13">
            <v>10812.609</v>
          </cell>
          <cell r="F13">
            <v>4800</v>
          </cell>
          <cell r="G13">
            <v>0</v>
          </cell>
          <cell r="H13">
            <v>4800</v>
          </cell>
        </row>
        <row r="14">
          <cell r="B14" t="str">
            <v>Trụ sở UBND xã Phú Xá</v>
          </cell>
          <cell r="C14">
            <v>917.60900000000004</v>
          </cell>
          <cell r="E14">
            <v>917.60900000000004</v>
          </cell>
          <cell r="F14">
            <v>900</v>
          </cell>
          <cell r="H14">
            <v>900</v>
          </cell>
        </row>
        <row r="15">
          <cell r="B15" t="str">
            <v>Trụ sở UBND xã Lộc Yên</v>
          </cell>
          <cell r="C15">
            <v>1650</v>
          </cell>
          <cell r="E15">
            <v>1650</v>
          </cell>
          <cell r="F15">
            <v>1000</v>
          </cell>
          <cell r="H15">
            <v>1000</v>
          </cell>
        </row>
        <row r="16">
          <cell r="B16" t="str">
            <v xml:space="preserve">Sửa chữa nâng cấp nhà Trạm Y tế xã Mẫu Sơn
</v>
          </cell>
          <cell r="C16">
            <v>680</v>
          </cell>
          <cell r="E16">
            <v>680</v>
          </cell>
          <cell r="F16">
            <v>600</v>
          </cell>
          <cell r="H16">
            <v>600</v>
          </cell>
        </row>
        <row r="17">
          <cell r="B17" t="str">
            <v>Đường BTXM Cỏn Toòng, xã Thụy Hùng</v>
          </cell>
          <cell r="C17">
            <v>680</v>
          </cell>
          <cell r="E17">
            <v>680</v>
          </cell>
          <cell r="F17">
            <v>600</v>
          </cell>
          <cell r="H17">
            <v>600</v>
          </cell>
        </row>
        <row r="18">
          <cell r="B18" t="str">
            <v>Bổ sung 1 số hạng mục trường TH Nguyễn Bá Ngọc, xã Gia Cát</v>
          </cell>
          <cell r="C18">
            <v>600</v>
          </cell>
          <cell r="E18">
            <v>600</v>
          </cell>
          <cell r="F18">
            <v>600</v>
          </cell>
          <cell r="H18">
            <v>600</v>
          </cell>
        </row>
        <row r="19">
          <cell r="B19" t="str">
            <v>Bếp ăn điểm trường Bản Ranh trường MN xã Xuất Lễ, huyện Cao Lộc</v>
          </cell>
          <cell r="C19">
            <v>200</v>
          </cell>
          <cell r="E19">
            <v>200</v>
          </cell>
          <cell r="F19">
            <v>0</v>
          </cell>
        </row>
        <row r="20">
          <cell r="B20" t="str">
            <v>Đường Lũng Coọng Nà Pàn, xã Thụy Hùng,  huyện Cao Lộc</v>
          </cell>
          <cell r="C20">
            <v>1285</v>
          </cell>
          <cell r="E20">
            <v>1285</v>
          </cell>
          <cell r="F20">
            <v>0</v>
          </cell>
        </row>
        <row r="21">
          <cell r="B21" t="str">
            <v>Đường Còn Toòng, xã Thụy Hùng,  huyện Cao Lộc</v>
          </cell>
          <cell r="C21">
            <v>900</v>
          </cell>
          <cell r="E21">
            <v>900</v>
          </cell>
          <cell r="F21">
            <v>0</v>
          </cell>
        </row>
        <row r="22">
          <cell r="B22" t="str">
            <v>Đường Nà Pàn - Khuổi Khe, xã Thụy Hùng,  huyện Cao Lộc</v>
          </cell>
          <cell r="C22">
            <v>900</v>
          </cell>
          <cell r="E22">
            <v>900</v>
          </cell>
          <cell r="F22">
            <v>0</v>
          </cell>
        </row>
        <row r="23">
          <cell r="B23" t="str">
            <v>Hỗ trợ Xi măng làm GTNT</v>
          </cell>
          <cell r="C23">
            <v>2700</v>
          </cell>
          <cell r="E23">
            <v>2700</v>
          </cell>
          <cell r="F23">
            <v>1000</v>
          </cell>
          <cell r="H23">
            <v>1000</v>
          </cell>
        </row>
        <row r="24">
          <cell r="B24" t="str">
            <v>Hỗ trợ Xi măng làm thủy lợi nhỏ</v>
          </cell>
          <cell r="C24">
            <v>300</v>
          </cell>
          <cell r="E24">
            <v>300</v>
          </cell>
          <cell r="F24">
            <v>100</v>
          </cell>
          <cell r="H24">
            <v>100</v>
          </cell>
        </row>
        <row r="25">
          <cell r="B25" t="str">
            <v>Vốn Ngân sách tỉnh hỗ trợ</v>
          </cell>
          <cell r="C25">
            <v>13000</v>
          </cell>
          <cell r="D25">
            <v>0</v>
          </cell>
          <cell r="E25">
            <v>13000</v>
          </cell>
          <cell r="F25">
            <v>3100</v>
          </cell>
          <cell r="G25">
            <v>0</v>
          </cell>
          <cell r="H25">
            <v>3100</v>
          </cell>
        </row>
        <row r="26">
          <cell r="B26" t="str">
            <v>Sửa chữa Trụ sở UBND TT Đồng Đăng, huyện Cao Lộc</v>
          </cell>
          <cell r="C26">
            <v>800</v>
          </cell>
          <cell r="E26">
            <v>800</v>
          </cell>
          <cell r="F26">
            <v>600</v>
          </cell>
          <cell r="H26">
            <v>600</v>
          </cell>
        </row>
        <row r="27">
          <cell r="B27" t="str">
            <v>Cải tạo, nâng cấp hệ thống trang trí chiếu sáng đường tròn khu vực ngã ba cửa khẩu Hữu Nghị, thị trấn Đồng Đăng, huyện Cao Lộc</v>
          </cell>
          <cell r="C27">
            <v>1000</v>
          </cell>
          <cell r="E27">
            <v>1000</v>
          </cell>
          <cell r="F27">
            <v>1000</v>
          </cell>
          <cell r="H27">
            <v>1000</v>
          </cell>
        </row>
        <row r="28">
          <cell r="B28" t="str">
            <v>Chỉnh trang đô thị, thị trấn Đồng Đăng (cải tạo vỉa hè, trang trí khu ga, đèn Led cầu vượt Đồng Đăng và thị trấn Đồng Đăng), huyện Cao Lộc</v>
          </cell>
          <cell r="C28">
            <v>2800</v>
          </cell>
          <cell r="E28">
            <v>2800</v>
          </cell>
          <cell r="F28">
            <v>1500</v>
          </cell>
          <cell r="H28">
            <v>1500</v>
          </cell>
        </row>
        <row r="29">
          <cell r="B29" t="str">
            <v>Xây dựng nhà đa năng, phòng học trường THCS thị trấn Đồng Đăng, huyện Cao Lộc</v>
          </cell>
          <cell r="C29">
            <v>1600</v>
          </cell>
          <cell r="E29">
            <v>1600</v>
          </cell>
          <cell r="F29">
            <v>0</v>
          </cell>
        </row>
        <row r="30">
          <cell r="B30" t="str">
            <v>Cải tạo, nâng cấp mặt đường, lát vỉa hè và một số hạng mục xây dựng tuyến phố đi bộ thị trấn Đồng Đăng, huyện Cao Lộc</v>
          </cell>
          <cell r="C30">
            <v>3800</v>
          </cell>
          <cell r="E30">
            <v>3800</v>
          </cell>
          <cell r="F30">
            <v>0</v>
          </cell>
        </row>
        <row r="31">
          <cell r="B31" t="str">
            <v>Cải tạo, nâng cấp chợ TT Cao Lộc, huyện Cao Lộc</v>
          </cell>
          <cell r="C31">
            <v>1000</v>
          </cell>
          <cell r="E31">
            <v>1000</v>
          </cell>
          <cell r="F31">
            <v>0</v>
          </cell>
        </row>
        <row r="32">
          <cell r="B32" t="str">
            <v>Cải taọ nâng cấp hệ thống thoát nước TT Cao Lộc, huyện Cao Lộc</v>
          </cell>
          <cell r="C32">
            <v>2000</v>
          </cell>
          <cell r="E32">
            <v>2000</v>
          </cell>
          <cell r="F32">
            <v>0</v>
          </cell>
        </row>
        <row r="33">
          <cell r="B33" t="str">
            <v>Vốn thu sử dụng đất</v>
          </cell>
          <cell r="C33">
            <v>43384</v>
          </cell>
          <cell r="D33">
            <v>0</v>
          </cell>
          <cell r="E33">
            <v>43384</v>
          </cell>
          <cell r="F33">
            <v>18300</v>
          </cell>
          <cell r="G33">
            <v>0</v>
          </cell>
          <cell r="H33">
            <v>18300</v>
          </cell>
        </row>
        <row r="34">
          <cell r="B34" t="str">
            <v>Cải tạo, nâng cấp đường ĐH 30  xã Tân Liên, huyện Cao Lộc</v>
          </cell>
          <cell r="C34">
            <v>2300</v>
          </cell>
          <cell r="E34">
            <v>2300</v>
          </cell>
          <cell r="F34">
            <v>2000</v>
          </cell>
          <cell r="H34">
            <v>2000</v>
          </cell>
        </row>
        <row r="35">
          <cell r="B35" t="str">
            <v>Cải tạo, nâng cấp đường ĐH 21 Bản Ngõa, xã Xuất Lễ, huyện Cao Lộc</v>
          </cell>
          <cell r="C35">
            <v>3400</v>
          </cell>
          <cell r="E35">
            <v>3400</v>
          </cell>
          <cell r="F35">
            <v>2000</v>
          </cell>
          <cell r="H35">
            <v>2000</v>
          </cell>
        </row>
        <row r="36">
          <cell r="B36" t="str">
            <v>Trường THCS xã Hải Yến, huyện Cao Lộc. Hạng mục phòng hội đồng , truyền thống, nhà kho, nhà vệ sinh giáo viên</v>
          </cell>
          <cell r="C36">
            <v>400</v>
          </cell>
          <cell r="E36">
            <v>400</v>
          </cell>
          <cell r="F36">
            <v>300</v>
          </cell>
          <cell r="H36">
            <v>300</v>
          </cell>
        </row>
        <row r="37">
          <cell r="B37" t="str">
            <v>Ngầm cầu đường Nà Xia - Nà Rầm xã Xuất Lễ, huyện Cao Lộc</v>
          </cell>
          <cell r="C37">
            <v>500</v>
          </cell>
          <cell r="E37">
            <v>500</v>
          </cell>
          <cell r="F37">
            <v>250</v>
          </cell>
          <cell r="H37">
            <v>250</v>
          </cell>
        </row>
        <row r="38">
          <cell r="B38" t="str">
            <v>Trường Tiểu học Thạch Đạn. Hạng mục phòng học văn hóa</v>
          </cell>
          <cell r="C38">
            <v>1200</v>
          </cell>
          <cell r="E38">
            <v>1200</v>
          </cell>
          <cell r="F38">
            <v>900</v>
          </cell>
          <cell r="H38">
            <v>900</v>
          </cell>
        </row>
        <row r="39">
          <cell r="B39" t="str">
            <v xml:space="preserve">Cầu Nà Múc, xã Tân Thành, huyện Cao Lộc </v>
          </cell>
          <cell r="C39">
            <v>360</v>
          </cell>
          <cell r="E39">
            <v>360</v>
          </cell>
          <cell r="F39">
            <v>0</v>
          </cell>
          <cell r="H39">
            <v>0</v>
          </cell>
        </row>
        <row r="40">
          <cell r="B40" t="str">
            <v>Đường Bản Ranh - Nà Xia - Nà Rầm - Co Khuông, xã Xuất Lễ, huyện Cao Lộc</v>
          </cell>
          <cell r="C40">
            <v>308</v>
          </cell>
          <cell r="E40">
            <v>308</v>
          </cell>
          <cell r="F40">
            <v>300</v>
          </cell>
          <cell r="H40">
            <v>300</v>
          </cell>
        </row>
        <row r="41">
          <cell r="B41" t="str">
            <v>Đường Khuổi Tát, xã Xuất Lễ, huyện Cao Lộc</v>
          </cell>
          <cell r="C41">
            <v>50</v>
          </cell>
          <cell r="E41">
            <v>50</v>
          </cell>
          <cell r="F41">
            <v>0</v>
          </cell>
          <cell r="H41">
            <v>0</v>
          </cell>
        </row>
        <row r="42">
          <cell r="B42" t="str">
            <v>NSH cụm dân cư khu và UBND xã Bảo Lâm, huyện Cao Lộc</v>
          </cell>
          <cell r="C42">
            <v>250</v>
          </cell>
          <cell r="E42">
            <v>250</v>
          </cell>
          <cell r="F42">
            <v>120</v>
          </cell>
          <cell r="H42">
            <v>120</v>
          </cell>
        </row>
        <row r="43">
          <cell r="B43" t="str">
            <v>Khuôn viên trung tâm thị trấn Cao Lộc, huyện Cao Lộc</v>
          </cell>
          <cell r="C43">
            <v>700</v>
          </cell>
          <cell r="E43">
            <v>700</v>
          </cell>
          <cell r="F43">
            <v>600</v>
          </cell>
          <cell r="H43">
            <v>600</v>
          </cell>
        </row>
        <row r="44">
          <cell r="B44" t="str">
            <v>Đường GTNT Trục Pình - Khau Khe, xã Bình Trung, huyện Cao Lộc</v>
          </cell>
          <cell r="C44">
            <v>252</v>
          </cell>
          <cell r="E44">
            <v>252</v>
          </cell>
          <cell r="F44">
            <v>30</v>
          </cell>
          <cell r="H44">
            <v>30</v>
          </cell>
        </row>
        <row r="45">
          <cell r="B45" t="str">
            <v>Sửa chữa, nâng cấp Trung tâm Bồi dưỡng chính trị huyện Cao Lộc</v>
          </cell>
          <cell r="C45">
            <v>750</v>
          </cell>
          <cell r="E45">
            <v>750</v>
          </cell>
          <cell r="F45">
            <v>400</v>
          </cell>
          <cell r="H45">
            <v>400</v>
          </cell>
        </row>
        <row r="46">
          <cell r="B46" t="str">
            <v>Đường bê tông Kéo Cặp - Pàn Cù giai đoạn II năm 2020, xã Hòa Cư, huyện Cao Lộc</v>
          </cell>
          <cell r="C46">
            <v>400</v>
          </cell>
          <cell r="E46">
            <v>400</v>
          </cell>
          <cell r="F46">
            <v>300</v>
          </cell>
          <cell r="H46">
            <v>300</v>
          </cell>
        </row>
        <row r="47">
          <cell r="B47" t="str">
            <v>XD Đường GT thuộc khối 2 từ đường đi Thạch Đạn đến cụm công nghiệp địa phương số 2, TT Cao Lộc, huyện Cao Lộc</v>
          </cell>
          <cell r="C47">
            <v>300</v>
          </cell>
          <cell r="E47">
            <v>300</v>
          </cell>
          <cell r="F47">
            <v>200</v>
          </cell>
          <cell r="H47">
            <v>200</v>
          </cell>
        </row>
        <row r="48">
          <cell r="B48" t="str">
            <v>Bổ sung một số Hạng mục trường TH&amp;THCS xã Hòa Cư năm 2020 huyện Cao Lộc</v>
          </cell>
          <cell r="C48">
            <v>400</v>
          </cell>
          <cell r="E48">
            <v>400</v>
          </cell>
          <cell r="F48">
            <v>200</v>
          </cell>
          <cell r="H48">
            <v>200</v>
          </cell>
        </row>
        <row r="49">
          <cell r="B49" t="str">
            <v>Đường Pò Nghiều - Phú Xá - Hồng Phong ĐH.26), huyện Cao Lộc</v>
          </cell>
          <cell r="C49">
            <v>1200</v>
          </cell>
          <cell r="E49">
            <v>1200</v>
          </cell>
          <cell r="F49">
            <v>0</v>
          </cell>
          <cell r="H49">
            <v>0</v>
          </cell>
        </row>
        <row r="50">
          <cell r="B50" t="str">
            <v>Trường Tiểu học TT Cao Lộc, huyện Cao Lộc. Hạng mục: 4 phòng học, bếp ăn, sơn cửa</v>
          </cell>
          <cell r="C50">
            <v>1200</v>
          </cell>
          <cell r="E50">
            <v>1200</v>
          </cell>
          <cell r="F50">
            <v>700</v>
          </cell>
          <cell r="H50">
            <v>700</v>
          </cell>
        </row>
        <row r="51">
          <cell r="B51" t="str">
            <v>Trường TH xã Tân Liên, huyện Cao Lộc. Hạng mục 03 phòng học và sửa chữa cửa đã cũ</v>
          </cell>
          <cell r="C51">
            <v>500</v>
          </cell>
          <cell r="E51">
            <v>500</v>
          </cell>
          <cell r="F51">
            <v>300</v>
          </cell>
          <cell r="H51">
            <v>300</v>
          </cell>
        </row>
        <row r="52">
          <cell r="B52" t="str">
            <v>Xây dựng Trụ sở các cơ quan UBND huyện Cao Lộc</v>
          </cell>
          <cell r="C52">
            <v>2500</v>
          </cell>
          <cell r="E52">
            <v>2500</v>
          </cell>
          <cell r="F52">
            <v>2300</v>
          </cell>
          <cell r="H52">
            <v>2300</v>
          </cell>
        </row>
        <row r="53">
          <cell r="B53" t="str">
            <v>Cải tạo, nâng cấp Trụ sở UBND xã Thụy Hùng, huyện Cao Lộc</v>
          </cell>
          <cell r="C53">
            <v>900</v>
          </cell>
          <cell r="E53">
            <v>900</v>
          </cell>
          <cell r="F53">
            <v>700</v>
          </cell>
          <cell r="H53">
            <v>700</v>
          </cell>
        </row>
        <row r="54">
          <cell r="B54" t="str">
            <v>Đường Còn Khoang - Pá Phiêng (Km2+250 QL 1B), xã Hồng Phong, huyện Cao Lộc</v>
          </cell>
          <cell r="C54">
            <v>800</v>
          </cell>
          <cell r="E54">
            <v>800</v>
          </cell>
          <cell r="F54">
            <v>400</v>
          </cell>
          <cell r="H54">
            <v>400</v>
          </cell>
        </row>
        <row r="55">
          <cell r="B55" t="str">
            <v>Xây dựng khuôn viên khu ao thị trấn Cao Lộc, huyện Cao Lộc</v>
          </cell>
          <cell r="C55">
            <v>2800</v>
          </cell>
          <cell r="E55">
            <v>2800</v>
          </cell>
          <cell r="F55">
            <v>2000</v>
          </cell>
          <cell r="H55">
            <v>2000</v>
          </cell>
        </row>
        <row r="56">
          <cell r="B56" t="str">
            <v>Đường Nà Nùng - Pò Tang, xã Hợp Thành, huyện Cao Lộc</v>
          </cell>
          <cell r="C56">
            <v>2700</v>
          </cell>
          <cell r="E56">
            <v>2700</v>
          </cell>
          <cell r="F56">
            <v>1400</v>
          </cell>
          <cell r="H56">
            <v>1400</v>
          </cell>
        </row>
        <row r="57">
          <cell r="B57" t="str">
            <v>Đường Khuổi Phầy - Sông Danh xã Hải Yến, huyện Cao Lộc</v>
          </cell>
          <cell r="C57">
            <v>1000</v>
          </cell>
          <cell r="E57">
            <v>1000</v>
          </cell>
          <cell r="F57">
            <v>700</v>
          </cell>
          <cell r="H57">
            <v>700</v>
          </cell>
        </row>
        <row r="58">
          <cell r="B58" t="str">
            <v>Bổ sung một số Hạng mục trường PTDTBT TH&amp;THCS xã Lộc Yên, huyện Cao Lộc</v>
          </cell>
          <cell r="C58">
            <v>500</v>
          </cell>
          <cell r="E58">
            <v>500</v>
          </cell>
          <cell r="F58">
            <v>300</v>
          </cell>
          <cell r="H58">
            <v>300</v>
          </cell>
        </row>
        <row r="59">
          <cell r="B59" t="str">
            <v>Đường BTXM Nà Hán - Nà Pinh, xã Tân Liên, huyện Cao Lộc</v>
          </cell>
          <cell r="C59">
            <v>500</v>
          </cell>
          <cell r="E59">
            <v>500</v>
          </cell>
          <cell r="F59">
            <v>250</v>
          </cell>
          <cell r="H59">
            <v>250</v>
          </cell>
        </row>
        <row r="60">
          <cell r="B60" t="str">
            <v>Bổ sung 1 số hạng mục trường TH Nguyễn Bá Ngọc, xã Gia Cát</v>
          </cell>
          <cell r="C60">
            <v>350</v>
          </cell>
          <cell r="E60">
            <v>350</v>
          </cell>
          <cell r="F60">
            <v>350</v>
          </cell>
          <cell r="H60">
            <v>350</v>
          </cell>
        </row>
        <row r="61">
          <cell r="B61" t="str">
            <v>Sửa chữa trụ sở Liên cơ quan huyện Cao Lộc</v>
          </cell>
          <cell r="C61">
            <v>200</v>
          </cell>
          <cell r="E61">
            <v>200</v>
          </cell>
          <cell r="F61">
            <v>200</v>
          </cell>
          <cell r="H61">
            <v>200</v>
          </cell>
        </row>
        <row r="62">
          <cell r="B62" t="str">
            <v>Di chuyển trạm biến áp Cao Lộc 6, thị trấn Cao Lộc, huyện Cao Lộc</v>
          </cell>
          <cell r="C62">
            <v>180</v>
          </cell>
          <cell r="E62">
            <v>180</v>
          </cell>
          <cell r="F62">
            <v>100</v>
          </cell>
          <cell r="H62">
            <v>100</v>
          </cell>
        </row>
        <row r="63">
          <cell r="B63" t="str">
            <v>Cải tạo, sửa chữa khuôn viên cây xanh N16 (giáp QL1), thị trấn Cao Lộc, huyện Cao Lộc</v>
          </cell>
          <cell r="C63">
            <v>1000</v>
          </cell>
          <cell r="E63">
            <v>1000</v>
          </cell>
          <cell r="F63">
            <v>1000</v>
          </cell>
          <cell r="H63">
            <v>1000</v>
          </cell>
        </row>
        <row r="64">
          <cell r="B64" t="str">
            <v>Xây dựng Trụ sở Đội Trật tự Đô thị huyện Cao Lộc</v>
          </cell>
          <cell r="C64">
            <v>1500</v>
          </cell>
          <cell r="E64">
            <v>1500</v>
          </cell>
          <cell r="F64">
            <v>0</v>
          </cell>
          <cell r="H64">
            <v>0</v>
          </cell>
        </row>
        <row r="65">
          <cell r="B65" t="str">
            <v>Cấp nước sinh hoạt tập trung cho khu dân cư Pá Pài, thôn Còn Khoang, xã Hồng Phong</v>
          </cell>
          <cell r="C65">
            <v>400</v>
          </cell>
          <cell r="E65">
            <v>400</v>
          </cell>
          <cell r="F65">
            <v>0</v>
          </cell>
          <cell r="H65">
            <v>0</v>
          </cell>
        </row>
        <row r="66">
          <cell r="B66" t="str">
            <v>San ủi mặt bằng trường MN xã Cao Lâu, huyện cao Lộc</v>
          </cell>
          <cell r="C66">
            <v>300</v>
          </cell>
          <cell r="E66">
            <v>300</v>
          </cell>
          <cell r="F66">
            <v>0</v>
          </cell>
          <cell r="H66">
            <v>0</v>
          </cell>
        </row>
        <row r="67">
          <cell r="B67" t="str">
            <v>Trường THCS xã Tân Thành. Hạng mục phòng truyền thống, thay thế hệ thống cửa, lát sân xây bể</v>
          </cell>
          <cell r="C67">
            <v>500</v>
          </cell>
          <cell r="E67">
            <v>500</v>
          </cell>
          <cell r="F67">
            <v>0</v>
          </cell>
          <cell r="H67">
            <v>0</v>
          </cell>
        </row>
        <row r="68">
          <cell r="B68" t="str">
            <v>Trường TH TT Đồng Đăng, huyện Cao Lộc</v>
          </cell>
          <cell r="C68">
            <v>2500</v>
          </cell>
          <cell r="E68">
            <v>2500</v>
          </cell>
          <cell r="F68">
            <v>0</v>
          </cell>
          <cell r="H68">
            <v>0</v>
          </cell>
        </row>
        <row r="69">
          <cell r="B69" t="str">
            <v>Đường điện xã Công Sơn, huyện Cao Lộc</v>
          </cell>
          <cell r="C69">
            <v>600</v>
          </cell>
          <cell r="E69">
            <v>600</v>
          </cell>
          <cell r="F69">
            <v>0</v>
          </cell>
          <cell r="H69">
            <v>0</v>
          </cell>
        </row>
        <row r="70">
          <cell r="B70" t="str">
            <v>Sửa chữa Trụ sở UBND xã Hải Yến, huyện Cao Lộc</v>
          </cell>
          <cell r="C70">
            <v>200</v>
          </cell>
          <cell r="E70">
            <v>200</v>
          </cell>
          <cell r="F70">
            <v>0</v>
          </cell>
          <cell r="H70">
            <v>0</v>
          </cell>
        </row>
        <row r="71">
          <cell r="B71" t="str">
            <v>Xây dựng trụ sở làm việc UBND thị trấn Cao Lộc, huyện Cao Lộc</v>
          </cell>
          <cell r="C71">
            <v>1200</v>
          </cell>
          <cell r="E71">
            <v>1200</v>
          </cell>
          <cell r="F71">
            <v>0</v>
          </cell>
          <cell r="H71">
            <v>0</v>
          </cell>
        </row>
        <row r="72">
          <cell r="B72" t="str">
            <v>Giải phóng mặt bằng Xây dựng Trụ sở Công an xã Mẫu Sơn, huyện cao Lộc</v>
          </cell>
          <cell r="C72">
            <v>500</v>
          </cell>
          <cell r="E72">
            <v>500</v>
          </cell>
          <cell r="F72">
            <v>0</v>
          </cell>
          <cell r="H72">
            <v>0</v>
          </cell>
        </row>
        <row r="73">
          <cell r="B73" t="str">
            <v>Đường Nà Lại, xã Thụy Hùng,  huyện Cao Lộc</v>
          </cell>
          <cell r="C73">
            <v>300</v>
          </cell>
          <cell r="E73">
            <v>300</v>
          </cell>
          <cell r="F73">
            <v>0</v>
          </cell>
          <cell r="H73">
            <v>0</v>
          </cell>
        </row>
        <row r="74">
          <cell r="B74" t="str">
            <v>Trường THCS xã Thụy Hùng, huyện Cao Lộc</v>
          </cell>
          <cell r="C74">
            <v>400</v>
          </cell>
          <cell r="E74">
            <v>400</v>
          </cell>
          <cell r="F74">
            <v>0</v>
          </cell>
          <cell r="H74">
            <v>0</v>
          </cell>
        </row>
        <row r="75">
          <cell r="B75" t="str">
            <v>Trường MN xã Thụy Hùng, huyện Cao Lộc</v>
          </cell>
          <cell r="C75">
            <v>2530</v>
          </cell>
          <cell r="E75">
            <v>2530</v>
          </cell>
          <cell r="F75">
            <v>0</v>
          </cell>
          <cell r="H75">
            <v>0</v>
          </cell>
        </row>
        <row r="76">
          <cell r="B76" t="str">
            <v>Trường TH  xã Thụy Hùng, huyện Cao Lộc. Hạng mục 4 phòng bộ môn</v>
          </cell>
          <cell r="C76">
            <v>200</v>
          </cell>
          <cell r="E76">
            <v>200</v>
          </cell>
          <cell r="F76">
            <v>0</v>
          </cell>
          <cell r="H76">
            <v>0</v>
          </cell>
        </row>
        <row r="77">
          <cell r="B77" t="str">
            <v>Xây dựng Nhà văn hóa xã Thụy Hùng,  huyện Cao Lộc</v>
          </cell>
          <cell r="C77">
            <v>300</v>
          </cell>
          <cell r="E77">
            <v>300</v>
          </cell>
          <cell r="F77">
            <v>0</v>
          </cell>
          <cell r="H77">
            <v>0</v>
          </cell>
        </row>
        <row r="78">
          <cell r="B78" t="str">
            <v>Cải tạo, sửa chữa đường điện 0,4kv Pò Nghiều, Pò Mạch, Còn Toòng xã Thụy Hùng,  huyện Cao Lộc</v>
          </cell>
          <cell r="C78">
            <v>200</v>
          </cell>
          <cell r="E78">
            <v>200</v>
          </cell>
          <cell r="F78">
            <v>0</v>
          </cell>
          <cell r="H78">
            <v>0</v>
          </cell>
        </row>
        <row r="79">
          <cell r="B79" t="str">
            <v>Cải tạo, nâng cấp Trạm y tế xã Thụy Hùng,  huyện Cao Lộc</v>
          </cell>
          <cell r="C79">
            <v>200</v>
          </cell>
          <cell r="E79">
            <v>200</v>
          </cell>
          <cell r="F79">
            <v>0</v>
          </cell>
          <cell r="H79">
            <v>0</v>
          </cell>
        </row>
        <row r="80">
          <cell r="B80" t="str">
            <v>Bổ sung một số hạng mục trường Mầm non xã Gia Cát, huyện Cao Lộc</v>
          </cell>
          <cell r="C80">
            <v>2254</v>
          </cell>
          <cell r="E80">
            <v>2254</v>
          </cell>
          <cell r="F80">
            <v>0</v>
          </cell>
          <cell r="H80">
            <v>0</v>
          </cell>
        </row>
        <row r="81">
          <cell r="B81" t="str">
            <v>Bổ sung một số hạng mục trường THCS xã Gia Cát, huyện Cao Lộc</v>
          </cell>
          <cell r="C81">
            <v>1400</v>
          </cell>
          <cell r="E81">
            <v>1400</v>
          </cell>
          <cell r="F81">
            <v>0</v>
          </cell>
          <cell r="H81">
            <v>0</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angatang"/>
      <sheetName val="Kangatang_2"/>
      <sheetName val="Kangatang_3"/>
      <sheetName val="Kangatang_4"/>
      <sheetName val="Kangatang_5"/>
      <sheetName val="Kangatang_6"/>
      <sheetName val="Kangatang_7"/>
      <sheetName val="Kangatang_8"/>
      <sheetName val="Kangatang_9"/>
      <sheetName val="Bieu 01 TH"/>
      <sheetName val="foxz"/>
      <sheetName val="Biểu tổng hợp"/>
      <sheetName val="Bieu 02"/>
      <sheetName val="Bieu 03"/>
      <sheetName val="Bieu 04"/>
      <sheetName val="Bieu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2">
          <cell r="B12" t="str">
            <v>Cải tạo, sửa chữa phòng họp:Ban thường vụ Huyện uỷ, Ban Chấp hành Đảng bộ và Nhà đa năng Huyện uỷ huyện Cao Lộc</v>
          </cell>
          <cell r="C12" t="str">
            <v>TT Cao Lộc</v>
          </cell>
          <cell r="D12" t="str">
            <v>Dân dụng cấp III</v>
          </cell>
          <cell r="E12" t="str">
            <v>2022</v>
          </cell>
          <cell r="F12">
            <v>4500</v>
          </cell>
          <cell r="H12">
            <v>4500</v>
          </cell>
          <cell r="J12">
            <v>4500</v>
          </cell>
          <cell r="K12">
            <v>0</v>
          </cell>
          <cell r="L12">
            <v>4500</v>
          </cell>
          <cell r="M12">
            <v>100</v>
          </cell>
          <cell r="O12">
            <v>100</v>
          </cell>
          <cell r="P12">
            <v>1500</v>
          </cell>
          <cell r="R12">
            <v>1500</v>
          </cell>
          <cell r="S12">
            <v>1500</v>
          </cell>
          <cell r="U12">
            <v>1500</v>
          </cell>
          <cell r="V12">
            <v>1400</v>
          </cell>
          <cell r="X12">
            <v>1400</v>
          </cell>
        </row>
        <row r="13">
          <cell r="B13" t="str">
            <v>Khởi công mới</v>
          </cell>
          <cell r="F13">
            <v>39206</v>
          </cell>
          <cell r="G13">
            <v>0</v>
          </cell>
          <cell r="H13">
            <v>39206</v>
          </cell>
          <cell r="I13">
            <v>0</v>
          </cell>
          <cell r="J13">
            <v>36219</v>
          </cell>
          <cell r="K13">
            <v>0</v>
          </cell>
          <cell r="L13">
            <v>36219</v>
          </cell>
          <cell r="M13">
            <v>5423</v>
          </cell>
          <cell r="N13">
            <v>0</v>
          </cell>
          <cell r="O13">
            <v>5423</v>
          </cell>
          <cell r="P13">
            <v>7319</v>
          </cell>
          <cell r="Q13">
            <v>0</v>
          </cell>
          <cell r="R13">
            <v>7319</v>
          </cell>
          <cell r="S13">
            <v>7758</v>
          </cell>
          <cell r="T13">
            <v>0</v>
          </cell>
          <cell r="U13">
            <v>7758</v>
          </cell>
          <cell r="V13">
            <v>15719</v>
          </cell>
          <cell r="W13">
            <v>0</v>
          </cell>
          <cell r="X13">
            <v>15719</v>
          </cell>
        </row>
        <row r="14">
          <cell r="B14" t="str">
            <v>Bổ sung một số hạng mục Trường MN xã Thụy Hùng, huyện Cao Lộc</v>
          </cell>
          <cell r="C14" t="str">
            <v>xã Thụy Hùng</v>
          </cell>
          <cell r="D14" t="str">
            <v>Dân dụng cấp III</v>
          </cell>
          <cell r="E14" t="str">
            <v>2022</v>
          </cell>
          <cell r="F14">
            <v>7500</v>
          </cell>
          <cell r="H14">
            <v>7500</v>
          </cell>
          <cell r="J14">
            <v>7500</v>
          </cell>
          <cell r="K14">
            <v>0</v>
          </cell>
          <cell r="L14">
            <v>7500</v>
          </cell>
          <cell r="M14">
            <v>1800</v>
          </cell>
          <cell r="O14">
            <v>1800</v>
          </cell>
          <cell r="P14">
            <v>2700</v>
          </cell>
          <cell r="R14">
            <v>2700</v>
          </cell>
          <cell r="S14">
            <v>3000</v>
          </cell>
          <cell r="U14">
            <v>3000</v>
          </cell>
          <cell r="V14">
            <v>0</v>
          </cell>
        </row>
        <row r="15">
          <cell r="B15" t="str">
            <v>Xây dựng Bổ sung một số hạng mục trường Mầm non xã Gia Cát, huyện Cao Lộc (Giai đoạn 2)</v>
          </cell>
          <cell r="C15" t="str">
            <v>xã Gia Cát</v>
          </cell>
          <cell r="D15" t="str">
            <v>Dân dụng cấp III</v>
          </cell>
          <cell r="E15" t="str">
            <v>2022</v>
          </cell>
          <cell r="F15">
            <v>8500</v>
          </cell>
          <cell r="H15">
            <v>8500</v>
          </cell>
          <cell r="J15">
            <v>8500</v>
          </cell>
          <cell r="K15">
            <v>0</v>
          </cell>
          <cell r="L15">
            <v>8500</v>
          </cell>
          <cell r="M15">
            <v>2023</v>
          </cell>
          <cell r="O15">
            <v>2023</v>
          </cell>
          <cell r="P15">
            <v>3019</v>
          </cell>
          <cell r="R15">
            <v>3019</v>
          </cell>
          <cell r="S15">
            <v>3458</v>
          </cell>
          <cell r="U15">
            <v>3458</v>
          </cell>
          <cell r="V15">
            <v>0</v>
          </cell>
        </row>
        <row r="16">
          <cell r="B16" t="str">
            <v>Xây dựng  sân thế thao xã Thụy Hùng, huyện Cao Lộc</v>
          </cell>
          <cell r="C16" t="str">
            <v>xã Thụy Hùng</v>
          </cell>
          <cell r="D16" t="str">
            <v>Hạ tầng kỹ thuật</v>
          </cell>
          <cell r="E16" t="str">
            <v>2022</v>
          </cell>
          <cell r="F16">
            <v>2500</v>
          </cell>
          <cell r="H16">
            <v>2500</v>
          </cell>
          <cell r="J16">
            <v>2500</v>
          </cell>
          <cell r="L16">
            <v>2500</v>
          </cell>
          <cell r="M16">
            <v>1000</v>
          </cell>
          <cell r="O16">
            <v>1000</v>
          </cell>
          <cell r="P16">
            <v>800</v>
          </cell>
          <cell r="R16">
            <v>800</v>
          </cell>
          <cell r="S16">
            <v>700</v>
          </cell>
          <cell r="U16">
            <v>700</v>
          </cell>
        </row>
        <row r="17">
          <cell r="B17" t="str">
            <v>Cấp nước sinh hoạt tập trung xã Thụy Hùng, huyện Cao Lộc</v>
          </cell>
          <cell r="C17" t="str">
            <v>xã Thụy Hùng</v>
          </cell>
          <cell r="D17" t="str">
            <v>Nước sinh hoạt</v>
          </cell>
          <cell r="E17" t="str">
            <v>2022</v>
          </cell>
          <cell r="F17">
            <v>1000</v>
          </cell>
          <cell r="H17">
            <v>1000</v>
          </cell>
          <cell r="J17">
            <v>1000</v>
          </cell>
          <cell r="L17">
            <v>1000</v>
          </cell>
          <cell r="M17">
            <v>300</v>
          </cell>
          <cell r="O17">
            <v>300</v>
          </cell>
          <cell r="P17">
            <v>400</v>
          </cell>
          <cell r="R17">
            <v>400</v>
          </cell>
          <cell r="S17">
            <v>300</v>
          </cell>
          <cell r="U17">
            <v>300</v>
          </cell>
        </row>
        <row r="18">
          <cell r="B18" t="str">
            <v>Cấp nước sinh hoạt tập trung xã Thụy Hùng, huyện Cao Lộc</v>
          </cell>
          <cell r="C18" t="str">
            <v>xã Thụy Hùng</v>
          </cell>
          <cell r="D18" t="str">
            <v>Nước sinh hoạt</v>
          </cell>
          <cell r="E18" t="str">
            <v>2022</v>
          </cell>
          <cell r="F18">
            <v>1000</v>
          </cell>
          <cell r="H18">
            <v>1000</v>
          </cell>
          <cell r="J18">
            <v>1000</v>
          </cell>
          <cell r="L18">
            <v>1000</v>
          </cell>
          <cell r="M18">
            <v>300</v>
          </cell>
          <cell r="O18">
            <v>300</v>
          </cell>
          <cell r="P18">
            <v>400</v>
          </cell>
          <cell r="R18">
            <v>400</v>
          </cell>
          <cell r="S18">
            <v>300</v>
          </cell>
          <cell r="U18">
            <v>300</v>
          </cell>
        </row>
        <row r="19">
          <cell r="B19" t="str">
            <v>Đường Co Loi - Khuổi Phiêng - Khuổi Đeng xã Mẫu Sơn (Km3+00 ĐH 22) , huyện Cao Lộc (giai đoạn II)</v>
          </cell>
          <cell r="C19" t="str">
            <v>xã Mẫu Sơn</v>
          </cell>
          <cell r="D19" t="str">
            <v>GTNT</v>
          </cell>
          <cell r="E19" t="str">
            <v>2025</v>
          </cell>
          <cell r="F19">
            <v>4706</v>
          </cell>
          <cell r="H19">
            <v>4706</v>
          </cell>
          <cell r="J19">
            <v>3500</v>
          </cell>
          <cell r="L19">
            <v>3500</v>
          </cell>
          <cell r="S19">
            <v>0</v>
          </cell>
          <cell r="V19">
            <v>3500</v>
          </cell>
          <cell r="X19">
            <v>3500</v>
          </cell>
        </row>
        <row r="20">
          <cell r="B20" t="str">
            <v>Xây dựng  nhà văn hóa sân thế thao xã Phú Xá, huyện Cao Lộc</v>
          </cell>
          <cell r="C20" t="str">
            <v>xã Phú Xá</v>
          </cell>
          <cell r="D20" t="str">
            <v>Hạ tầng kỹ thuật</v>
          </cell>
          <cell r="E20" t="str">
            <v>2025</v>
          </cell>
          <cell r="F20">
            <v>3500</v>
          </cell>
          <cell r="H20">
            <v>3500</v>
          </cell>
          <cell r="J20">
            <v>3306</v>
          </cell>
          <cell r="L20">
            <v>3306</v>
          </cell>
          <cell r="V20">
            <v>3306</v>
          </cell>
          <cell r="X20">
            <v>3306</v>
          </cell>
        </row>
        <row r="21">
          <cell r="B21" t="str">
            <v>Đường bê tông từ thôn Nà Làng đến cột mốc 1156, xã Thanh Lòa huyện Cao Lộc</v>
          </cell>
          <cell r="C21" t="str">
            <v>xã Thanh Lòa</v>
          </cell>
          <cell r="D21" t="str">
            <v>GTNT</v>
          </cell>
          <cell r="E21" t="str">
            <v>2025</v>
          </cell>
          <cell r="F21">
            <v>5500</v>
          </cell>
          <cell r="H21">
            <v>5500</v>
          </cell>
          <cell r="J21">
            <v>5413</v>
          </cell>
          <cell r="L21">
            <v>5413</v>
          </cell>
          <cell r="V21">
            <v>5413</v>
          </cell>
          <cell r="X21">
            <v>5413</v>
          </cell>
        </row>
        <row r="22">
          <cell r="B22" t="str">
            <v>Xây dựng  Nhà văn hóa và sân thể thao xã Hòa Cư, huyện Cao Lộc</v>
          </cell>
          <cell r="C22" t="str">
            <v>xã Hòa Cư</v>
          </cell>
          <cell r="D22" t="str">
            <v>Dân dụng cấp III</v>
          </cell>
          <cell r="E22" t="str">
            <v>2025</v>
          </cell>
          <cell r="F22">
            <v>5000</v>
          </cell>
          <cell r="H22">
            <v>5000</v>
          </cell>
          <cell r="J22">
            <v>3500</v>
          </cell>
          <cell r="L22">
            <v>3500</v>
          </cell>
          <cell r="V22">
            <v>3500</v>
          </cell>
          <cell r="X22">
            <v>3500</v>
          </cell>
        </row>
        <row r="23">
          <cell r="B23" t="str">
            <v>Nguồn đối ứng thực hiện chương trình MTQG</v>
          </cell>
          <cell r="F23">
            <v>27886</v>
          </cell>
          <cell r="G23">
            <v>0</v>
          </cell>
          <cell r="H23">
            <v>27886</v>
          </cell>
          <cell r="I23">
            <v>0</v>
          </cell>
          <cell r="J23">
            <v>15017</v>
          </cell>
          <cell r="K23">
            <v>0</v>
          </cell>
          <cell r="L23">
            <v>15017</v>
          </cell>
          <cell r="M23">
            <v>1681</v>
          </cell>
          <cell r="N23">
            <v>0</v>
          </cell>
          <cell r="O23">
            <v>1681</v>
          </cell>
          <cell r="P23">
            <v>4813</v>
          </cell>
          <cell r="Q23">
            <v>0</v>
          </cell>
          <cell r="R23">
            <v>4813</v>
          </cell>
          <cell r="S23">
            <v>4442</v>
          </cell>
          <cell r="T23">
            <v>0</v>
          </cell>
          <cell r="U23">
            <v>4442</v>
          </cell>
          <cell r="V23">
            <v>4081</v>
          </cell>
          <cell r="W23">
            <v>0</v>
          </cell>
          <cell r="X23">
            <v>4081</v>
          </cell>
        </row>
        <row r="24">
          <cell r="B24" t="str">
            <v>Chương trình MTQG Phát triển KTXH vùng đồng bào dân tộc thiểu số và miền núi</v>
          </cell>
          <cell r="E24" t="str">
            <v>2022-2025</v>
          </cell>
          <cell r="F24">
            <v>9108</v>
          </cell>
          <cell r="H24">
            <v>9108</v>
          </cell>
          <cell r="J24">
            <v>9108</v>
          </cell>
          <cell r="L24">
            <v>9108</v>
          </cell>
          <cell r="M24">
            <v>1681</v>
          </cell>
          <cell r="O24">
            <v>1681</v>
          </cell>
          <cell r="P24">
            <v>2476</v>
          </cell>
          <cell r="R24">
            <v>2476</v>
          </cell>
          <cell r="S24">
            <v>2475</v>
          </cell>
          <cell r="U24">
            <v>2475</v>
          </cell>
          <cell r="V24">
            <v>2476</v>
          </cell>
          <cell r="X24">
            <v>2476</v>
          </cell>
        </row>
        <row r="25">
          <cell r="B25" t="str">
            <v>Chương trình MTQG Xây dựng nông thôn mới</v>
          </cell>
          <cell r="E25" t="str">
            <v>2022-2025</v>
          </cell>
          <cell r="F25">
            <v>18778</v>
          </cell>
          <cell r="H25">
            <v>18778</v>
          </cell>
          <cell r="J25">
            <v>5909</v>
          </cell>
          <cell r="L25">
            <v>5909</v>
          </cell>
          <cell r="M25">
            <v>0</v>
          </cell>
          <cell r="P25">
            <v>2337</v>
          </cell>
          <cell r="R25">
            <v>2337</v>
          </cell>
          <cell r="S25">
            <v>1967</v>
          </cell>
          <cell r="U25">
            <v>1967</v>
          </cell>
          <cell r="V25">
            <v>1605</v>
          </cell>
          <cell r="X25">
            <v>1605</v>
          </cell>
        </row>
      </sheetData>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u bieu 01a"/>
      <sheetName val="Mau bieu 02"/>
      <sheetName val="BIEU 02 TTTH"/>
      <sheetName val="Mau bieu 01c"/>
    </sheetNames>
    <sheetDataSet>
      <sheetData sheetId="0" refreshError="1">
        <row r="20">
          <cell r="B20" t="str">
            <v>Mở rộng khu tái định cư Hoàng văn Thụ, thị trấn Đồng Đăng, huyện Cao Lộc</v>
          </cell>
          <cell r="D20">
            <v>6000</v>
          </cell>
          <cell r="F20">
            <v>6000</v>
          </cell>
          <cell r="G20">
            <v>6000</v>
          </cell>
          <cell r="H20">
            <v>0</v>
          </cell>
          <cell r="I20">
            <v>0</v>
          </cell>
          <cell r="L20">
            <v>0</v>
          </cell>
          <cell r="O20">
            <v>2000</v>
          </cell>
          <cell r="P20">
            <v>0</v>
          </cell>
          <cell r="Q20">
            <v>2000</v>
          </cell>
          <cell r="R20">
            <v>0.33333333333333331</v>
          </cell>
          <cell r="T20">
            <v>0.33333333333333331</v>
          </cell>
          <cell r="U20">
            <v>0</v>
          </cell>
        </row>
        <row r="21">
          <cell r="B21" t="str">
            <v>Cấp huyện quản lý</v>
          </cell>
          <cell r="D21">
            <v>11433</v>
          </cell>
          <cell r="E21">
            <v>0</v>
          </cell>
          <cell r="F21">
            <v>11433</v>
          </cell>
          <cell r="G21">
            <v>11433</v>
          </cell>
          <cell r="H21">
            <v>2427.248</v>
          </cell>
          <cell r="I21">
            <v>0</v>
          </cell>
          <cell r="J21">
            <v>0</v>
          </cell>
          <cell r="K21">
            <v>0</v>
          </cell>
          <cell r="L21">
            <v>2427.248</v>
          </cell>
          <cell r="M21">
            <v>2427.248</v>
          </cell>
          <cell r="N21">
            <v>0</v>
          </cell>
          <cell r="O21">
            <v>6707</v>
          </cell>
          <cell r="P21">
            <v>0</v>
          </cell>
          <cell r="Q21">
            <v>6707</v>
          </cell>
          <cell r="R21">
            <v>1</v>
          </cell>
          <cell r="S21">
            <v>0</v>
          </cell>
          <cell r="T21">
            <v>1</v>
          </cell>
          <cell r="U21">
            <v>0.21230193300096212</v>
          </cell>
        </row>
        <row r="22">
          <cell r="B22" t="str">
            <v>Vốn Nghị quyết 03</v>
          </cell>
          <cell r="D22">
            <v>11433</v>
          </cell>
          <cell r="E22">
            <v>0</v>
          </cell>
          <cell r="F22">
            <v>11433</v>
          </cell>
          <cell r="G22">
            <v>11433</v>
          </cell>
          <cell r="H22">
            <v>2427.248</v>
          </cell>
          <cell r="I22">
            <v>0</v>
          </cell>
          <cell r="J22">
            <v>0</v>
          </cell>
          <cell r="K22">
            <v>0</v>
          </cell>
          <cell r="L22">
            <v>2427.248</v>
          </cell>
          <cell r="M22">
            <v>2427.248</v>
          </cell>
          <cell r="N22">
            <v>0</v>
          </cell>
          <cell r="O22">
            <v>6707</v>
          </cell>
          <cell r="P22">
            <v>0</v>
          </cell>
          <cell r="Q22">
            <v>6707</v>
          </cell>
          <cell r="R22">
            <v>1</v>
          </cell>
          <cell r="S22">
            <v>0</v>
          </cell>
          <cell r="T22">
            <v>1</v>
          </cell>
          <cell r="U22">
            <v>0.21230193300096212</v>
          </cell>
        </row>
        <row r="23">
          <cell r="B23" t="str">
            <v>Trường MN xã Hồng Phong. Hạng mục: Hệ thông thoát nước khu phòng học</v>
          </cell>
          <cell r="C23">
            <v>7893852</v>
          </cell>
          <cell r="D23">
            <v>488</v>
          </cell>
          <cell r="F23">
            <v>488</v>
          </cell>
          <cell r="G23">
            <v>488</v>
          </cell>
          <cell r="H23">
            <v>427.24799999999999</v>
          </cell>
          <cell r="I23">
            <v>0</v>
          </cell>
          <cell r="L23">
            <v>427.24799999999999</v>
          </cell>
          <cell r="M23">
            <v>427.24799999999999</v>
          </cell>
          <cell r="O23">
            <v>488</v>
          </cell>
          <cell r="Q23">
            <v>488</v>
          </cell>
          <cell r="U23">
            <v>0.87550819672131142</v>
          </cell>
        </row>
        <row r="24">
          <cell r="B24" t="str">
            <v>Đường GTNT Co Loi - Thán Dìu, xã Mẫu Sơn và xã Công Sơn, huyện Cao Lộc</v>
          </cell>
          <cell r="C24">
            <v>7809573</v>
          </cell>
          <cell r="D24">
            <v>1600</v>
          </cell>
          <cell r="F24">
            <v>1600</v>
          </cell>
          <cell r="G24">
            <v>1600</v>
          </cell>
          <cell r="H24">
            <v>1600</v>
          </cell>
          <cell r="I24">
            <v>0</v>
          </cell>
          <cell r="L24">
            <v>1600</v>
          </cell>
          <cell r="M24">
            <v>1600</v>
          </cell>
          <cell r="N24">
            <v>0</v>
          </cell>
          <cell r="O24">
            <v>1600</v>
          </cell>
          <cell r="Q24">
            <v>1600</v>
          </cell>
          <cell r="U24">
            <v>1</v>
          </cell>
        </row>
        <row r="25">
          <cell r="B25" t="str">
            <v>Trường THCS xã Xuất Lễ, huyện Cao Lộc</v>
          </cell>
          <cell r="C25">
            <v>7829467</v>
          </cell>
          <cell r="D25">
            <v>612</v>
          </cell>
          <cell r="F25">
            <v>612</v>
          </cell>
          <cell r="G25">
            <v>612</v>
          </cell>
          <cell r="H25">
            <v>0</v>
          </cell>
          <cell r="I25">
            <v>0</v>
          </cell>
          <cell r="L25">
            <v>0</v>
          </cell>
          <cell r="M25">
            <v>0</v>
          </cell>
          <cell r="N25">
            <v>0</v>
          </cell>
          <cell r="O25">
            <v>612</v>
          </cell>
          <cell r="Q25">
            <v>612</v>
          </cell>
          <cell r="U25">
            <v>0</v>
          </cell>
        </row>
        <row r="26">
          <cell r="B26" t="str">
            <v>Trường TH Ba Sơn, xã Xuất Lễ, huyện Cao Lộc</v>
          </cell>
          <cell r="C26">
            <v>7833408</v>
          </cell>
          <cell r="D26">
            <v>400</v>
          </cell>
          <cell r="F26">
            <v>400</v>
          </cell>
          <cell r="G26">
            <v>400</v>
          </cell>
          <cell r="H26">
            <v>0</v>
          </cell>
          <cell r="I26">
            <v>0</v>
          </cell>
          <cell r="L26">
            <v>0</v>
          </cell>
          <cell r="M26">
            <v>0</v>
          </cell>
          <cell r="N26">
            <v>0</v>
          </cell>
          <cell r="O26">
            <v>400</v>
          </cell>
          <cell r="Q26">
            <v>400</v>
          </cell>
          <cell r="U26">
            <v>0</v>
          </cell>
        </row>
        <row r="27">
          <cell r="B27" t="str">
            <v>Xây dựng trường MN xã Tân Liên, huyện Cao Lộc</v>
          </cell>
          <cell r="C27">
            <v>7815273</v>
          </cell>
          <cell r="D27">
            <v>400</v>
          </cell>
          <cell r="F27">
            <v>400</v>
          </cell>
          <cell r="G27">
            <v>400</v>
          </cell>
          <cell r="H27">
            <v>400</v>
          </cell>
          <cell r="I27">
            <v>0</v>
          </cell>
          <cell r="L27">
            <v>400</v>
          </cell>
          <cell r="M27">
            <v>400</v>
          </cell>
          <cell r="N27">
            <v>0</v>
          </cell>
          <cell r="O27">
            <v>400</v>
          </cell>
          <cell r="Q27">
            <v>400</v>
          </cell>
          <cell r="U27">
            <v>1</v>
          </cell>
        </row>
        <row r="28">
          <cell r="B28" t="str">
            <v>Bổ sung 1 số hạng mục trường TH Nguyễn Bá Ngọc, xã Gia Cát, huyện Cao Lộc</v>
          </cell>
          <cell r="C28" t="str">
            <v>7892721</v>
          </cell>
          <cell r="D28">
            <v>565</v>
          </cell>
          <cell r="F28">
            <v>565</v>
          </cell>
          <cell r="G28">
            <v>565</v>
          </cell>
          <cell r="H28">
            <v>0</v>
          </cell>
          <cell r="I28">
            <v>0</v>
          </cell>
          <cell r="L28">
            <v>0</v>
          </cell>
          <cell r="M28">
            <v>0</v>
          </cell>
          <cell r="N28">
            <v>0</v>
          </cell>
          <cell r="O28">
            <v>565</v>
          </cell>
          <cell r="Q28">
            <v>565</v>
          </cell>
          <cell r="U28">
            <v>0</v>
          </cell>
        </row>
        <row r="29">
          <cell r="B29" t="str">
            <v>Bếp ăn điểm trường Bản Ranh trường MN xã Xuất Lễ, huyện Cao Lộc</v>
          </cell>
          <cell r="C29">
            <v>7960122</v>
          </cell>
          <cell r="D29">
            <v>200</v>
          </cell>
          <cell r="F29">
            <v>200</v>
          </cell>
          <cell r="G29">
            <v>200</v>
          </cell>
          <cell r="H29">
            <v>0</v>
          </cell>
          <cell r="I29">
            <v>0</v>
          </cell>
          <cell r="L29">
            <v>0</v>
          </cell>
          <cell r="M29">
            <v>0</v>
          </cell>
          <cell r="N29">
            <v>0</v>
          </cell>
          <cell r="O29">
            <v>200</v>
          </cell>
          <cell r="Q29">
            <v>200</v>
          </cell>
          <cell r="U29">
            <v>0</v>
          </cell>
        </row>
        <row r="30">
          <cell r="B30" t="str">
            <v>Đường Bản Cưởm - Bản Roọc, xã Thạch Đạn, huyện Cao Lộc</v>
          </cell>
          <cell r="C30">
            <v>0</v>
          </cell>
          <cell r="D30">
            <v>800</v>
          </cell>
          <cell r="F30">
            <v>800</v>
          </cell>
          <cell r="G30">
            <v>800</v>
          </cell>
          <cell r="H30">
            <v>0</v>
          </cell>
          <cell r="I30">
            <v>0</v>
          </cell>
          <cell r="L30">
            <v>0</v>
          </cell>
          <cell r="O30">
            <v>0</v>
          </cell>
          <cell r="U30">
            <v>0</v>
          </cell>
        </row>
        <row r="31">
          <cell r="B31" t="str">
            <v>Bổ sung một số hạng mục trường THCS TT Đồng Đăng</v>
          </cell>
          <cell r="C31">
            <v>0</v>
          </cell>
          <cell r="D31">
            <v>1300</v>
          </cell>
          <cell r="F31">
            <v>1300</v>
          </cell>
          <cell r="G31">
            <v>1300</v>
          </cell>
          <cell r="H31">
            <v>0</v>
          </cell>
          <cell r="I31">
            <v>0</v>
          </cell>
          <cell r="L31">
            <v>0</v>
          </cell>
          <cell r="O31">
            <v>0</v>
          </cell>
          <cell r="U31">
            <v>0</v>
          </cell>
        </row>
        <row r="32">
          <cell r="B32" t="str">
            <v>Đường Chục Pình - Khau Khe, xã Bình Trung năm 2023</v>
          </cell>
          <cell r="D32">
            <v>868</v>
          </cell>
          <cell r="F32">
            <v>868</v>
          </cell>
          <cell r="G32">
            <v>868</v>
          </cell>
          <cell r="H32">
            <v>0</v>
          </cell>
          <cell r="I32">
            <v>0</v>
          </cell>
          <cell r="L32">
            <v>0</v>
          </cell>
          <cell r="O32">
            <v>0</v>
          </cell>
          <cell r="U32">
            <v>0</v>
          </cell>
        </row>
        <row r="33">
          <cell r="B33" t="str">
            <v>Hỗ trợ Xi măng làm GTNT</v>
          </cell>
          <cell r="C33" t="str">
            <v>7353455</v>
          </cell>
          <cell r="D33">
            <v>3900</v>
          </cell>
          <cell r="F33">
            <v>3900</v>
          </cell>
          <cell r="G33">
            <v>3900</v>
          </cell>
          <cell r="H33">
            <v>0</v>
          </cell>
          <cell r="I33">
            <v>0</v>
          </cell>
          <cell r="L33">
            <v>0</v>
          </cell>
          <cell r="M33">
            <v>0</v>
          </cell>
          <cell r="N33">
            <v>0</v>
          </cell>
          <cell r="O33">
            <v>2142</v>
          </cell>
          <cell r="Q33">
            <v>2142</v>
          </cell>
          <cell r="U33">
            <v>0</v>
          </cell>
        </row>
        <row r="34">
          <cell r="B34" t="str">
            <v>Hỗ trợ Xi măng làm thủy lợi nhỏ</v>
          </cell>
          <cell r="C34" t="str">
            <v xml:space="preserve">7353608 
</v>
          </cell>
          <cell r="D34">
            <v>300</v>
          </cell>
          <cell r="F34">
            <v>300</v>
          </cell>
          <cell r="G34">
            <v>300</v>
          </cell>
          <cell r="H34">
            <v>0</v>
          </cell>
          <cell r="I34">
            <v>0</v>
          </cell>
          <cell r="L34">
            <v>0</v>
          </cell>
          <cell r="M34">
            <v>0</v>
          </cell>
          <cell r="N34">
            <v>0</v>
          </cell>
          <cell r="O34">
            <v>300</v>
          </cell>
          <cell r="Q34">
            <v>300</v>
          </cell>
          <cell r="R34">
            <v>1</v>
          </cell>
          <cell r="T34">
            <v>1</v>
          </cell>
          <cell r="U34">
            <v>0</v>
          </cell>
        </row>
        <row r="35">
          <cell r="B35" t="str">
            <v>Vốn ngân sách cấp huyện, xã</v>
          </cell>
          <cell r="D35">
            <v>52240</v>
          </cell>
          <cell r="E35">
            <v>0</v>
          </cell>
          <cell r="F35">
            <v>52240</v>
          </cell>
          <cell r="G35">
            <v>52240</v>
          </cell>
          <cell r="H35">
            <v>13904.113000000001</v>
          </cell>
          <cell r="I35">
            <v>0</v>
          </cell>
          <cell r="J35">
            <v>0</v>
          </cell>
          <cell r="K35">
            <v>0</v>
          </cell>
          <cell r="L35">
            <v>13904.113000000001</v>
          </cell>
          <cell r="M35">
            <v>13904.113000000001</v>
          </cell>
          <cell r="N35">
            <v>0</v>
          </cell>
          <cell r="O35">
            <v>16374.018</v>
          </cell>
          <cell r="P35">
            <v>0</v>
          </cell>
          <cell r="Q35">
            <v>16374.018</v>
          </cell>
          <cell r="R35">
            <v>0.31343832312404291</v>
          </cell>
          <cell r="S35" t="e">
            <v>#DIV/0!</v>
          </cell>
          <cell r="T35">
            <v>0.31343832312404291</v>
          </cell>
          <cell r="U35">
            <v>0.26615836523736602</v>
          </cell>
        </row>
        <row r="36">
          <cell r="B36" t="str">
            <v>Ngân sách huyện</v>
          </cell>
          <cell r="D36">
            <v>52240</v>
          </cell>
          <cell r="E36">
            <v>0</v>
          </cell>
          <cell r="F36">
            <v>52240</v>
          </cell>
          <cell r="G36">
            <v>52240</v>
          </cell>
          <cell r="H36">
            <v>13904.113000000001</v>
          </cell>
          <cell r="I36">
            <v>0</v>
          </cell>
          <cell r="J36">
            <v>0</v>
          </cell>
          <cell r="K36">
            <v>0</v>
          </cell>
          <cell r="L36">
            <v>13904.113000000001</v>
          </cell>
          <cell r="M36">
            <v>13904.113000000001</v>
          </cell>
          <cell r="N36">
            <v>0</v>
          </cell>
          <cell r="O36">
            <v>16374.018</v>
          </cell>
          <cell r="P36">
            <v>0</v>
          </cell>
          <cell r="Q36">
            <v>16374.018</v>
          </cell>
          <cell r="R36">
            <v>0.31343832312404291</v>
          </cell>
          <cell r="S36" t="e">
            <v>#DIV/0!</v>
          </cell>
          <cell r="T36">
            <v>0.31343832312404291</v>
          </cell>
          <cell r="U36">
            <v>0.26615836523736602</v>
          </cell>
        </row>
        <row r="37">
          <cell r="B37" t="str">
            <v>Cấp huyện quản lý</v>
          </cell>
          <cell r="D37">
            <v>52240</v>
          </cell>
          <cell r="E37">
            <v>0</v>
          </cell>
          <cell r="F37">
            <v>52240</v>
          </cell>
          <cell r="G37">
            <v>52240</v>
          </cell>
          <cell r="H37">
            <v>13904.113000000001</v>
          </cell>
          <cell r="I37">
            <v>0</v>
          </cell>
          <cell r="J37">
            <v>0</v>
          </cell>
          <cell r="K37">
            <v>0</v>
          </cell>
          <cell r="L37">
            <v>13904.113000000001</v>
          </cell>
          <cell r="M37">
            <v>13904.113000000001</v>
          </cell>
          <cell r="N37">
            <v>0</v>
          </cell>
          <cell r="O37">
            <v>16374.018</v>
          </cell>
          <cell r="P37">
            <v>0</v>
          </cell>
          <cell r="Q37">
            <v>16374.018</v>
          </cell>
          <cell r="R37">
            <v>36.478087390680628</v>
          </cell>
          <cell r="S37" t="e">
            <v>#DIV/0!</v>
          </cell>
          <cell r="T37">
            <v>36.478087390680628</v>
          </cell>
          <cell r="U37">
            <v>0.26615836523736602</v>
          </cell>
        </row>
        <row r="38">
          <cell r="B38" t="str">
            <v>Vốn thu sử dụng đất huyên giao</v>
          </cell>
          <cell r="D38">
            <v>52240</v>
          </cell>
          <cell r="E38">
            <v>0</v>
          </cell>
          <cell r="F38">
            <v>52240</v>
          </cell>
          <cell r="G38">
            <v>52240</v>
          </cell>
          <cell r="H38">
            <v>13904.113000000001</v>
          </cell>
          <cell r="I38">
            <v>0</v>
          </cell>
          <cell r="J38">
            <v>0</v>
          </cell>
          <cell r="K38">
            <v>0</v>
          </cell>
          <cell r="L38">
            <v>13904.113000000001</v>
          </cell>
          <cell r="M38">
            <v>13904.113000000001</v>
          </cell>
          <cell r="N38">
            <v>0</v>
          </cell>
          <cell r="O38">
            <v>16374.018</v>
          </cell>
          <cell r="P38">
            <v>0</v>
          </cell>
          <cell r="Q38">
            <v>16374.018</v>
          </cell>
          <cell r="R38">
            <v>36.478087390680628</v>
          </cell>
          <cell r="S38" t="e">
            <v>#DIV/0!</v>
          </cell>
          <cell r="T38">
            <v>36.478087390680628</v>
          </cell>
          <cell r="U38">
            <v>0.26615836523736602</v>
          </cell>
        </row>
        <row r="39">
          <cell r="B39" t="str">
            <v xml:space="preserve">Trích lại 10% quỹ phát triển quỹ đất tỉnh </v>
          </cell>
          <cell r="D39">
            <v>5300</v>
          </cell>
          <cell r="F39">
            <v>5300</v>
          </cell>
          <cell r="G39">
            <v>5300</v>
          </cell>
          <cell r="H39">
            <v>0</v>
          </cell>
          <cell r="I39">
            <v>0</v>
          </cell>
          <cell r="L39">
            <v>0</v>
          </cell>
          <cell r="U39">
            <v>0</v>
          </cell>
        </row>
        <row r="40">
          <cell r="B40" t="str">
            <v>Trích 10% chi công tác đo đạc, đăng ký đất đai, cấp giấy CN QSDĐ, xây dựng cơ sở dữ liệu đất đai và đăng ký biến động, chỉnh lý hồ sơ địa chính</v>
          </cell>
          <cell r="D40">
            <v>5300</v>
          </cell>
          <cell r="F40">
            <v>5300</v>
          </cell>
          <cell r="G40">
            <v>5300</v>
          </cell>
          <cell r="H40">
            <v>0</v>
          </cell>
          <cell r="I40">
            <v>0</v>
          </cell>
          <cell r="L40">
            <v>0</v>
          </cell>
          <cell r="O40">
            <v>2000</v>
          </cell>
          <cell r="Q40">
            <v>2000</v>
          </cell>
          <cell r="R40">
            <v>24.318724927120417</v>
          </cell>
          <cell r="S40" t="e">
            <v>#DIV/0!</v>
          </cell>
          <cell r="T40">
            <v>24.318724927120417</v>
          </cell>
          <cell r="U40">
            <v>0</v>
          </cell>
        </row>
        <row r="41">
          <cell r="B41" t="str">
            <v>Vốn thực hiện quy hoạch</v>
          </cell>
          <cell r="C41">
            <v>0</v>
          </cell>
          <cell r="D41">
            <v>2000</v>
          </cell>
          <cell r="F41">
            <v>2000</v>
          </cell>
          <cell r="G41">
            <v>2000</v>
          </cell>
          <cell r="H41">
            <v>0</v>
          </cell>
          <cell r="I41">
            <v>0</v>
          </cell>
          <cell r="R41">
            <v>0</v>
          </cell>
          <cell r="S41" t="e">
            <v>#DIV/0!</v>
          </cell>
          <cell r="T41">
            <v>0</v>
          </cell>
          <cell r="U41">
            <v>0</v>
          </cell>
        </row>
        <row r="42">
          <cell r="B42" t="str">
            <v>Vốn thu sử dụng đất tỉnh giao</v>
          </cell>
          <cell r="C42">
            <v>0</v>
          </cell>
          <cell r="D42">
            <v>15000</v>
          </cell>
          <cell r="E42">
            <v>0</v>
          </cell>
          <cell r="F42">
            <v>15000</v>
          </cell>
          <cell r="G42">
            <v>15000</v>
          </cell>
          <cell r="H42">
            <v>4292.2449999999999</v>
          </cell>
          <cell r="I42">
            <v>0</v>
          </cell>
          <cell r="J42">
            <v>0</v>
          </cell>
          <cell r="K42">
            <v>0</v>
          </cell>
          <cell r="L42">
            <v>4292.2449999999999</v>
          </cell>
          <cell r="M42">
            <v>4292.2449999999999</v>
          </cell>
          <cell r="N42">
            <v>0</v>
          </cell>
          <cell r="O42">
            <v>5000</v>
          </cell>
          <cell r="P42">
            <v>0</v>
          </cell>
          <cell r="Q42">
            <v>5000</v>
          </cell>
          <cell r="R42">
            <v>4.0617241379310345</v>
          </cell>
          <cell r="S42" t="e">
            <v>#DIV/0!</v>
          </cell>
          <cell r="T42">
            <v>4.0617241379310345</v>
          </cell>
          <cell r="U42">
            <v>0.28614966666666664</v>
          </cell>
        </row>
        <row r="43">
          <cell r="B43" t="str">
            <v>Cải tạo, nâng cấp đường ĐH 30  xã Tân Liên, huyện Cao Lộc</v>
          </cell>
          <cell r="C43">
            <v>7892834</v>
          </cell>
          <cell r="D43">
            <v>2500</v>
          </cell>
          <cell r="F43">
            <v>2500</v>
          </cell>
          <cell r="G43">
            <v>2500</v>
          </cell>
          <cell r="H43">
            <v>1142.2449999999999</v>
          </cell>
          <cell r="I43">
            <v>0</v>
          </cell>
          <cell r="L43">
            <v>1142.2449999999999</v>
          </cell>
          <cell r="M43">
            <v>1142.2449999999999</v>
          </cell>
          <cell r="N43">
            <v>0</v>
          </cell>
          <cell r="O43">
            <v>1900</v>
          </cell>
          <cell r="Q43">
            <v>1900</v>
          </cell>
          <cell r="R43">
            <v>0.76</v>
          </cell>
          <cell r="S43" t="e">
            <v>#DIV/0!</v>
          </cell>
          <cell r="T43">
            <v>0.76</v>
          </cell>
          <cell r="U43">
            <v>0.45689799999999997</v>
          </cell>
        </row>
        <row r="44">
          <cell r="B44" t="str">
            <v>Cải tạo, nâng cấp đường ĐH 21 Bản Ngõa, xã Xuất Lễ, huyện Cao Lộc</v>
          </cell>
          <cell r="C44">
            <v>7886718</v>
          </cell>
          <cell r="D44">
            <v>3500</v>
          </cell>
          <cell r="F44">
            <v>3500</v>
          </cell>
          <cell r="G44">
            <v>3500</v>
          </cell>
          <cell r="H44">
            <v>0</v>
          </cell>
          <cell r="I44">
            <v>0</v>
          </cell>
          <cell r="L44">
            <v>0</v>
          </cell>
          <cell r="M44">
            <v>0</v>
          </cell>
          <cell r="N44">
            <v>0</v>
          </cell>
          <cell r="O44">
            <v>0</v>
          </cell>
          <cell r="R44">
            <v>0</v>
          </cell>
          <cell r="T44">
            <v>0</v>
          </cell>
          <cell r="U44">
            <v>0</v>
          </cell>
        </row>
        <row r="45">
          <cell r="B45" t="str">
            <v>Trường THCS xã Hải Yến, huyện Cao Lộc. Hạng mục phòng hội đồng , truyền thống, nhà kho, nhà vệ sinh giáo viên</v>
          </cell>
          <cell r="C45">
            <v>7894006</v>
          </cell>
          <cell r="D45">
            <v>400</v>
          </cell>
          <cell r="F45">
            <v>400</v>
          </cell>
          <cell r="G45">
            <v>400</v>
          </cell>
          <cell r="H45">
            <v>0</v>
          </cell>
          <cell r="I45">
            <v>0</v>
          </cell>
          <cell r="L45">
            <v>0</v>
          </cell>
          <cell r="M45">
            <v>0</v>
          </cell>
          <cell r="N45">
            <v>0</v>
          </cell>
          <cell r="O45">
            <v>300</v>
          </cell>
          <cell r="Q45">
            <v>300</v>
          </cell>
          <cell r="R45">
            <v>0.75</v>
          </cell>
          <cell r="T45">
            <v>0.75</v>
          </cell>
          <cell r="U45">
            <v>0</v>
          </cell>
        </row>
        <row r="46">
          <cell r="B46" t="str">
            <v>Cải tạo, sửa chữa khuôn viên cây xanh N16 (giáp QL1), thị trấn Cao Lộc, huyện Cao Lộc</v>
          </cell>
          <cell r="C46">
            <v>7921608</v>
          </cell>
          <cell r="D46">
            <v>900</v>
          </cell>
          <cell r="F46">
            <v>900</v>
          </cell>
          <cell r="G46">
            <v>900</v>
          </cell>
          <cell r="H46">
            <v>900</v>
          </cell>
          <cell r="I46">
            <v>0</v>
          </cell>
          <cell r="L46">
            <v>900</v>
          </cell>
          <cell r="M46">
            <v>900</v>
          </cell>
          <cell r="N46">
            <v>0</v>
          </cell>
          <cell r="O46">
            <v>900</v>
          </cell>
          <cell r="Q46">
            <v>900</v>
          </cell>
          <cell r="R46">
            <v>1</v>
          </cell>
          <cell r="T46">
            <v>1</v>
          </cell>
          <cell r="U46">
            <v>1</v>
          </cell>
        </row>
        <row r="47">
          <cell r="B47" t="str">
            <v>Trường Tiểu học TT Cao Lộc, huyện Cao Lộc. Hạng mục: 4 phòng học, bếp ăn, sơn cửa</v>
          </cell>
          <cell r="C47">
            <v>7892171</v>
          </cell>
          <cell r="D47">
            <v>1200</v>
          </cell>
          <cell r="F47">
            <v>1200</v>
          </cell>
          <cell r="G47">
            <v>1200</v>
          </cell>
          <cell r="H47">
            <v>400</v>
          </cell>
          <cell r="I47">
            <v>0</v>
          </cell>
          <cell r="L47">
            <v>400</v>
          </cell>
          <cell r="M47">
            <v>400</v>
          </cell>
          <cell r="N47">
            <v>0</v>
          </cell>
          <cell r="O47">
            <v>0</v>
          </cell>
          <cell r="R47">
            <v>0</v>
          </cell>
          <cell r="T47">
            <v>0</v>
          </cell>
          <cell r="U47">
            <v>0.33333333333333331</v>
          </cell>
        </row>
        <row r="48">
          <cell r="B48" t="str">
            <v>Trường THCS xã Tân Thành. Hạng mục phòng truyền thống, thay thế hệ thống cửa, lát sân xây bể</v>
          </cell>
          <cell r="C48">
            <v>7953150</v>
          </cell>
          <cell r="D48">
            <v>300</v>
          </cell>
          <cell r="F48">
            <v>300</v>
          </cell>
          <cell r="G48">
            <v>300</v>
          </cell>
          <cell r="H48">
            <v>250</v>
          </cell>
          <cell r="I48">
            <v>0</v>
          </cell>
          <cell r="L48">
            <v>250</v>
          </cell>
          <cell r="M48">
            <v>250</v>
          </cell>
          <cell r="N48">
            <v>0</v>
          </cell>
          <cell r="O48">
            <v>300</v>
          </cell>
          <cell r="Q48">
            <v>300</v>
          </cell>
          <cell r="R48">
            <v>1</v>
          </cell>
          <cell r="T48">
            <v>1</v>
          </cell>
          <cell r="U48">
            <v>0.83333333333333337</v>
          </cell>
        </row>
        <row r="49">
          <cell r="B49" t="str">
            <v>Trường TH xã Tân Liên, huyện Cao Lộc. Hạng mục 03 phòng học và sửa chữa cửa đã cũ</v>
          </cell>
          <cell r="C49" t="str">
            <v>7896779</v>
          </cell>
          <cell r="D49">
            <v>500</v>
          </cell>
          <cell r="F49">
            <v>500</v>
          </cell>
          <cell r="G49">
            <v>500</v>
          </cell>
          <cell r="H49">
            <v>0</v>
          </cell>
          <cell r="I49">
            <v>0</v>
          </cell>
          <cell r="L49">
            <v>0</v>
          </cell>
          <cell r="M49">
            <v>0</v>
          </cell>
          <cell r="N49">
            <v>0</v>
          </cell>
          <cell r="O49">
            <v>0</v>
          </cell>
          <cell r="R49">
            <v>0</v>
          </cell>
          <cell r="T49">
            <v>0</v>
          </cell>
          <cell r="U49">
            <v>0</v>
          </cell>
        </row>
        <row r="50">
          <cell r="B50" t="str">
            <v>Xây dựng Trụ sở các cơ quan UBND huyện Cao Lộc</v>
          </cell>
          <cell r="C50">
            <v>7894007</v>
          </cell>
          <cell r="D50">
            <v>2900</v>
          </cell>
          <cell r="F50">
            <v>2900</v>
          </cell>
          <cell r="G50">
            <v>2900</v>
          </cell>
          <cell r="H50">
            <v>1600</v>
          </cell>
          <cell r="I50">
            <v>0</v>
          </cell>
          <cell r="L50">
            <v>1600</v>
          </cell>
          <cell r="M50">
            <v>1600</v>
          </cell>
          <cell r="N50">
            <v>0</v>
          </cell>
          <cell r="O50">
            <v>1600</v>
          </cell>
          <cell r="Q50">
            <v>1600</v>
          </cell>
          <cell r="R50">
            <v>0.55172413793103448</v>
          </cell>
          <cell r="T50">
            <v>0.55172413793103448</v>
          </cell>
          <cell r="U50">
            <v>0.55172413793103448</v>
          </cell>
        </row>
        <row r="51">
          <cell r="B51" t="str">
            <v>Đường Còn Khoang - Pá Phiêng (Km2+250 QL 1B), xã Hồng Phong, huyện Cao Lộc</v>
          </cell>
          <cell r="C51">
            <v>7895014</v>
          </cell>
          <cell r="D51">
            <v>800</v>
          </cell>
          <cell r="F51">
            <v>800</v>
          </cell>
          <cell r="G51">
            <v>800</v>
          </cell>
          <cell r="H51">
            <v>0</v>
          </cell>
          <cell r="I51">
            <v>0</v>
          </cell>
          <cell r="L51">
            <v>0</v>
          </cell>
          <cell r="M51">
            <v>0</v>
          </cell>
          <cell r="N51">
            <v>0</v>
          </cell>
          <cell r="O51">
            <v>0</v>
          </cell>
          <cell r="R51">
            <v>0</v>
          </cell>
          <cell r="T51">
            <v>0</v>
          </cell>
          <cell r="U51">
            <v>0</v>
          </cell>
        </row>
        <row r="52">
          <cell r="B52" t="str">
            <v>Nâng cấp mặt đường vào Huyện ủy huyện Cao Lộc</v>
          </cell>
          <cell r="C52">
            <v>0</v>
          </cell>
          <cell r="D52">
            <v>700</v>
          </cell>
          <cell r="F52">
            <v>700</v>
          </cell>
          <cell r="G52">
            <v>700</v>
          </cell>
          <cell r="H52">
            <v>0</v>
          </cell>
          <cell r="I52">
            <v>0</v>
          </cell>
          <cell r="L52">
            <v>0</v>
          </cell>
          <cell r="M52">
            <v>0</v>
          </cell>
          <cell r="N52">
            <v>0</v>
          </cell>
          <cell r="O52">
            <v>0</v>
          </cell>
          <cell r="R52">
            <v>0</v>
          </cell>
          <cell r="T52">
            <v>0</v>
          </cell>
          <cell r="U52">
            <v>0</v>
          </cell>
        </row>
        <row r="53">
          <cell r="B53" t="str">
            <v>Trạm biến áp Điện thôn Hợp Tân, xã Gia Cát, huyện Cao Lộc</v>
          </cell>
          <cell r="C53">
            <v>0</v>
          </cell>
          <cell r="D53">
            <v>600</v>
          </cell>
          <cell r="F53">
            <v>600</v>
          </cell>
          <cell r="G53">
            <v>600</v>
          </cell>
          <cell r="H53">
            <v>0</v>
          </cell>
          <cell r="I53">
            <v>0</v>
          </cell>
          <cell r="L53">
            <v>0</v>
          </cell>
          <cell r="O53">
            <v>0</v>
          </cell>
          <cell r="R53">
            <v>0</v>
          </cell>
          <cell r="T53">
            <v>0</v>
          </cell>
          <cell r="U53">
            <v>0</v>
          </cell>
        </row>
        <row r="54">
          <cell r="B54" t="str">
            <v>Cầu Nà Nam, xâ Tân Thành, huyện Cao Lộc</v>
          </cell>
          <cell r="C54">
            <v>0</v>
          </cell>
          <cell r="D54">
            <v>700</v>
          </cell>
          <cell r="F54">
            <v>700</v>
          </cell>
          <cell r="G54">
            <v>700</v>
          </cell>
          <cell r="H54">
            <v>0</v>
          </cell>
          <cell r="I54">
            <v>0</v>
          </cell>
          <cell r="L54">
            <v>0</v>
          </cell>
          <cell r="O54">
            <v>0</v>
          </cell>
          <cell r="R54">
            <v>0</v>
          </cell>
          <cell r="T54">
            <v>0</v>
          </cell>
          <cell r="U54">
            <v>0</v>
          </cell>
        </row>
        <row r="55">
          <cell r="B55" t="str">
            <v>Vốn thu sử dụng đất huyện giao</v>
          </cell>
          <cell r="C55" t="e">
            <v>#N/A</v>
          </cell>
          <cell r="D55">
            <v>20090</v>
          </cell>
          <cell r="E55">
            <v>0</v>
          </cell>
          <cell r="F55">
            <v>20090</v>
          </cell>
          <cell r="G55">
            <v>20090</v>
          </cell>
          <cell r="H55">
            <v>9611.8680000000004</v>
          </cell>
          <cell r="I55">
            <v>0</v>
          </cell>
          <cell r="J55">
            <v>0</v>
          </cell>
          <cell r="K55">
            <v>0</v>
          </cell>
          <cell r="L55">
            <v>9611.8680000000004</v>
          </cell>
          <cell r="M55">
            <v>9611.8680000000004</v>
          </cell>
          <cell r="N55">
            <v>0</v>
          </cell>
          <cell r="O55">
            <v>9374.018</v>
          </cell>
          <cell r="P55">
            <v>0</v>
          </cell>
          <cell r="Q55">
            <v>9374.018</v>
          </cell>
          <cell r="R55">
            <v>8.0976383256291733</v>
          </cell>
          <cell r="S55">
            <v>0</v>
          </cell>
          <cell r="T55">
            <v>8.0976383256291733</v>
          </cell>
          <cell r="U55">
            <v>0.47844041811846694</v>
          </cell>
        </row>
        <row r="56">
          <cell r="B56" t="str">
            <v>Ngầm cầu đường Nà Xia - Nà Rầm xã Xuất Lễ, huyện Cao Lộc</v>
          </cell>
          <cell r="C56">
            <v>7892832</v>
          </cell>
          <cell r="D56">
            <v>500</v>
          </cell>
          <cell r="F56">
            <v>500</v>
          </cell>
          <cell r="G56">
            <v>500</v>
          </cell>
          <cell r="H56">
            <v>0</v>
          </cell>
          <cell r="I56">
            <v>0</v>
          </cell>
          <cell r="L56">
            <v>0</v>
          </cell>
          <cell r="M56">
            <v>0</v>
          </cell>
          <cell r="N56">
            <v>0</v>
          </cell>
          <cell r="O56">
            <v>0</v>
          </cell>
          <cell r="R56">
            <v>0</v>
          </cell>
          <cell r="T56">
            <v>0</v>
          </cell>
          <cell r="U56">
            <v>0</v>
          </cell>
        </row>
        <row r="57">
          <cell r="B57" t="str">
            <v>Trường Tiểu học Thạch Đạn. Hạng mục phòng học văn hóa</v>
          </cell>
          <cell r="C57">
            <v>7892722</v>
          </cell>
          <cell r="D57">
            <v>1000</v>
          </cell>
          <cell r="F57">
            <v>1000</v>
          </cell>
          <cell r="G57">
            <v>1000</v>
          </cell>
          <cell r="H57">
            <v>919.99900000000002</v>
          </cell>
          <cell r="I57">
            <v>0</v>
          </cell>
          <cell r="L57">
            <v>919.99900000000002</v>
          </cell>
          <cell r="M57">
            <v>919.99900000000002</v>
          </cell>
          <cell r="N57">
            <v>0</v>
          </cell>
          <cell r="O57">
            <v>1000</v>
          </cell>
          <cell r="Q57">
            <v>1000</v>
          </cell>
          <cell r="R57">
            <v>1</v>
          </cell>
          <cell r="T57">
            <v>1</v>
          </cell>
          <cell r="U57">
            <v>0.91999900000000001</v>
          </cell>
        </row>
        <row r="58">
          <cell r="B58" t="str">
            <v>Cải tạo, nâng cấp Trụ sở UBND xã Thụy Hùng, huyện Cao Lộc</v>
          </cell>
          <cell r="C58">
            <v>7900408</v>
          </cell>
          <cell r="D58">
            <v>800</v>
          </cell>
          <cell r="F58">
            <v>800</v>
          </cell>
          <cell r="G58">
            <v>800</v>
          </cell>
          <cell r="H58">
            <v>500</v>
          </cell>
          <cell r="I58">
            <v>0</v>
          </cell>
          <cell r="L58">
            <v>500</v>
          </cell>
          <cell r="M58">
            <v>500</v>
          </cell>
          <cell r="N58">
            <v>0</v>
          </cell>
          <cell r="O58">
            <v>1000</v>
          </cell>
          <cell r="Q58">
            <v>1000</v>
          </cell>
          <cell r="R58">
            <v>1.25</v>
          </cell>
          <cell r="T58">
            <v>1.25</v>
          </cell>
          <cell r="U58">
            <v>0.625</v>
          </cell>
        </row>
        <row r="59">
          <cell r="B59" t="str">
            <v>Đường Nà Nùng - Pò Tang, xã Hợp Thành, huyện Cao Lộc</v>
          </cell>
          <cell r="C59">
            <v>7886121</v>
          </cell>
          <cell r="D59">
            <v>3300</v>
          </cell>
          <cell r="F59">
            <v>3300</v>
          </cell>
          <cell r="G59">
            <v>3300</v>
          </cell>
          <cell r="H59">
            <v>0</v>
          </cell>
          <cell r="I59">
            <v>0</v>
          </cell>
          <cell r="L59">
            <v>0</v>
          </cell>
          <cell r="M59">
            <v>0</v>
          </cell>
          <cell r="N59">
            <v>0</v>
          </cell>
          <cell r="O59">
            <v>0</v>
          </cell>
          <cell r="R59">
            <v>0</v>
          </cell>
          <cell r="T59">
            <v>0</v>
          </cell>
          <cell r="U59">
            <v>0</v>
          </cell>
        </row>
        <row r="60">
          <cell r="B60" t="str">
            <v>Đường Khuổi Phầy - Sông Danh xã Hải Yến, huyện Cao Lộc</v>
          </cell>
          <cell r="C60">
            <v>7892833</v>
          </cell>
          <cell r="D60">
            <v>800</v>
          </cell>
          <cell r="F60">
            <v>800</v>
          </cell>
          <cell r="G60">
            <v>800</v>
          </cell>
          <cell r="H60">
            <v>500</v>
          </cell>
          <cell r="I60">
            <v>0</v>
          </cell>
          <cell r="L60">
            <v>500</v>
          </cell>
          <cell r="M60">
            <v>500</v>
          </cell>
          <cell r="N60">
            <v>0</v>
          </cell>
          <cell r="O60">
            <v>500</v>
          </cell>
          <cell r="Q60">
            <v>500</v>
          </cell>
          <cell r="R60">
            <v>0.625</v>
          </cell>
          <cell r="T60">
            <v>0.625</v>
          </cell>
          <cell r="U60">
            <v>0.625</v>
          </cell>
        </row>
        <row r="61">
          <cell r="B61" t="str">
            <v>Sửa chữa trụ sở Liên cơ quan huyện Cao Lộc</v>
          </cell>
          <cell r="C61">
            <v>7921607</v>
          </cell>
          <cell r="D61">
            <v>150</v>
          </cell>
          <cell r="F61">
            <v>150</v>
          </cell>
          <cell r="G61">
            <v>150</v>
          </cell>
          <cell r="H61">
            <v>117.851</v>
          </cell>
          <cell r="I61">
            <v>0</v>
          </cell>
          <cell r="L61">
            <v>117.851</v>
          </cell>
          <cell r="M61">
            <v>117.851</v>
          </cell>
          <cell r="N61">
            <v>0</v>
          </cell>
          <cell r="O61">
            <v>150</v>
          </cell>
          <cell r="Q61">
            <v>150</v>
          </cell>
          <cell r="R61">
            <v>1</v>
          </cell>
          <cell r="T61">
            <v>1</v>
          </cell>
          <cell r="U61">
            <v>0.78567333333333333</v>
          </cell>
        </row>
        <row r="62">
          <cell r="B62" t="str">
            <v>Di chuyển trạm biến áp Cao Lộc 6, thị trấn Cao Lộc, huyện Cao Lộc</v>
          </cell>
          <cell r="C62">
            <v>7930880</v>
          </cell>
          <cell r="D62">
            <v>180</v>
          </cell>
          <cell r="F62">
            <v>180</v>
          </cell>
          <cell r="G62">
            <v>180</v>
          </cell>
          <cell r="H62">
            <v>0</v>
          </cell>
          <cell r="I62">
            <v>0</v>
          </cell>
          <cell r="L62">
            <v>0</v>
          </cell>
          <cell r="M62">
            <v>0</v>
          </cell>
          <cell r="N62">
            <v>0</v>
          </cell>
          <cell r="O62">
            <v>0</v>
          </cell>
          <cell r="R62">
            <v>0</v>
          </cell>
          <cell r="T62">
            <v>0</v>
          </cell>
          <cell r="U62">
            <v>0</v>
          </cell>
        </row>
        <row r="63">
          <cell r="B63" t="str">
            <v>Xây dựng Trụ sở Đội Trật tự Đô thị huyện Cao Lộc</v>
          </cell>
          <cell r="C63">
            <v>7960121</v>
          </cell>
          <cell r="D63">
            <v>1100</v>
          </cell>
          <cell r="F63">
            <v>1100</v>
          </cell>
          <cell r="G63">
            <v>1100</v>
          </cell>
          <cell r="H63">
            <v>700</v>
          </cell>
          <cell r="I63">
            <v>0</v>
          </cell>
          <cell r="L63">
            <v>700</v>
          </cell>
          <cell r="M63">
            <v>700</v>
          </cell>
          <cell r="N63">
            <v>0</v>
          </cell>
          <cell r="O63">
            <v>700</v>
          </cell>
          <cell r="Q63">
            <v>700</v>
          </cell>
          <cell r="R63">
            <v>0.63636363636363635</v>
          </cell>
          <cell r="T63">
            <v>0.63636363636363635</v>
          </cell>
          <cell r="U63">
            <v>0.63636363636363635</v>
          </cell>
        </row>
        <row r="64">
          <cell r="B64" t="str">
            <v>Trường TH TT Đồng Đăng, huyện Cao Lộc</v>
          </cell>
          <cell r="C64">
            <v>7953900</v>
          </cell>
          <cell r="D64">
            <v>2000</v>
          </cell>
          <cell r="F64">
            <v>2000</v>
          </cell>
          <cell r="G64">
            <v>2000</v>
          </cell>
          <cell r="H64">
            <v>1900</v>
          </cell>
          <cell r="I64">
            <v>0</v>
          </cell>
          <cell r="L64">
            <v>1900</v>
          </cell>
          <cell r="M64">
            <v>1900</v>
          </cell>
          <cell r="N64">
            <v>0</v>
          </cell>
          <cell r="O64">
            <v>1900</v>
          </cell>
          <cell r="Q64">
            <v>1900</v>
          </cell>
          <cell r="R64">
            <v>0.95</v>
          </cell>
          <cell r="T64">
            <v>0.95</v>
          </cell>
          <cell r="U64">
            <v>0.95</v>
          </cell>
        </row>
        <row r="65">
          <cell r="B65" t="str">
            <v>Đường điện xã Công Sơn, huyện Cao Lộc</v>
          </cell>
          <cell r="C65">
            <v>7955152</v>
          </cell>
          <cell r="D65">
            <v>500</v>
          </cell>
          <cell r="F65">
            <v>500</v>
          </cell>
          <cell r="G65">
            <v>500</v>
          </cell>
          <cell r="H65">
            <v>0</v>
          </cell>
          <cell r="I65">
            <v>0</v>
          </cell>
          <cell r="L65">
            <v>0</v>
          </cell>
          <cell r="M65">
            <v>0</v>
          </cell>
          <cell r="N65">
            <v>0</v>
          </cell>
          <cell r="O65">
            <v>0</v>
          </cell>
          <cell r="Q65">
            <v>0</v>
          </cell>
          <cell r="R65">
            <v>0</v>
          </cell>
          <cell r="T65">
            <v>0</v>
          </cell>
          <cell r="U65">
            <v>0</v>
          </cell>
        </row>
        <row r="66">
          <cell r="B66" t="str">
            <v>Sửa chữa Trụ sở UBND xã Hải Yến, huyện Cao Lộc</v>
          </cell>
          <cell r="C66">
            <v>7956777</v>
          </cell>
          <cell r="D66">
            <v>300</v>
          </cell>
          <cell r="F66">
            <v>300</v>
          </cell>
          <cell r="G66">
            <v>300</v>
          </cell>
          <cell r="H66">
            <v>234.018</v>
          </cell>
          <cell r="I66">
            <v>0</v>
          </cell>
          <cell r="L66">
            <v>234.018</v>
          </cell>
          <cell r="M66">
            <v>234.018</v>
          </cell>
          <cell r="N66">
            <v>0</v>
          </cell>
          <cell r="O66">
            <v>234.018</v>
          </cell>
          <cell r="Q66">
            <v>234.018</v>
          </cell>
          <cell r="R66">
            <v>0.78005999999999998</v>
          </cell>
          <cell r="T66">
            <v>0.78005999999999998</v>
          </cell>
          <cell r="U66">
            <v>0.78005999999999998</v>
          </cell>
        </row>
        <row r="67">
          <cell r="B67" t="str">
            <v>Xây dựng trụ sở làm việc UBND thị trấn Cao Lộc, huyện Cao Lộc</v>
          </cell>
          <cell r="C67">
            <v>7955139</v>
          </cell>
          <cell r="D67">
            <v>1000</v>
          </cell>
          <cell r="F67">
            <v>1000</v>
          </cell>
          <cell r="G67">
            <v>1000</v>
          </cell>
          <cell r="H67">
            <v>800</v>
          </cell>
          <cell r="I67">
            <v>0</v>
          </cell>
          <cell r="L67">
            <v>800</v>
          </cell>
          <cell r="M67">
            <v>800</v>
          </cell>
          <cell r="N67">
            <v>0</v>
          </cell>
          <cell r="O67">
            <v>800</v>
          </cell>
          <cell r="Q67">
            <v>800</v>
          </cell>
          <cell r="R67">
            <v>0.8</v>
          </cell>
          <cell r="T67">
            <v>0.8</v>
          </cell>
          <cell r="U67">
            <v>0.8</v>
          </cell>
        </row>
        <row r="68">
          <cell r="B68" t="str">
            <v>Xây dựng khuôn viên khu ao thị trấn Cao Lộc, huyện Cao Lộc</v>
          </cell>
          <cell r="C68">
            <v>7898924</v>
          </cell>
          <cell r="D68">
            <v>3000</v>
          </cell>
          <cell r="F68">
            <v>3000</v>
          </cell>
          <cell r="G68">
            <v>3000</v>
          </cell>
          <cell r="H68">
            <v>2800</v>
          </cell>
          <cell r="I68">
            <v>0</v>
          </cell>
          <cell r="L68">
            <v>2800</v>
          </cell>
          <cell r="M68">
            <v>2800</v>
          </cell>
          <cell r="N68">
            <v>0</v>
          </cell>
          <cell r="O68">
            <v>2800</v>
          </cell>
          <cell r="Q68">
            <v>2800</v>
          </cell>
          <cell r="R68">
            <v>0.93333333333333335</v>
          </cell>
          <cell r="T68">
            <v>0.93333333333333335</v>
          </cell>
          <cell r="U68">
            <v>0.93333333333333335</v>
          </cell>
        </row>
        <row r="69">
          <cell r="B69" t="str">
            <v>Cải tạo, sửa chữa phòng họp:Ban thường vụ Huyện uỷ, Ban Chấp hành Đảng bộ và Nhà đa năng Huyện uỷ huyện Cao Lộc</v>
          </cell>
          <cell r="C69">
            <v>7997795</v>
          </cell>
          <cell r="D69">
            <v>1200</v>
          </cell>
          <cell r="F69">
            <v>1200</v>
          </cell>
          <cell r="G69">
            <v>1200</v>
          </cell>
          <cell r="H69">
            <v>0</v>
          </cell>
          <cell r="I69">
            <v>0</v>
          </cell>
          <cell r="L69">
            <v>0</v>
          </cell>
          <cell r="M69">
            <v>0</v>
          </cell>
          <cell r="N69">
            <v>0</v>
          </cell>
          <cell r="O69">
            <v>0</v>
          </cell>
          <cell r="R69">
            <v>0</v>
          </cell>
          <cell r="T69">
            <v>0</v>
          </cell>
          <cell r="U69">
            <v>0</v>
          </cell>
        </row>
        <row r="70">
          <cell r="B70" t="str">
            <v>Bổ sung một số hạng mục Trường MN xã Thụy Hùng, huyện Cao Lộc</v>
          </cell>
          <cell r="C70">
            <v>7983087</v>
          </cell>
          <cell r="D70">
            <v>1200</v>
          </cell>
          <cell r="F70">
            <v>1200</v>
          </cell>
          <cell r="G70">
            <v>1200</v>
          </cell>
          <cell r="H70">
            <v>0</v>
          </cell>
          <cell r="I70">
            <v>0</v>
          </cell>
          <cell r="L70">
            <v>0</v>
          </cell>
          <cell r="M70">
            <v>0</v>
          </cell>
          <cell r="N70">
            <v>0</v>
          </cell>
          <cell r="O70">
            <v>0</v>
          </cell>
          <cell r="R70">
            <v>0</v>
          </cell>
          <cell r="T70">
            <v>0</v>
          </cell>
          <cell r="U70">
            <v>0</v>
          </cell>
        </row>
        <row r="71">
          <cell r="B71" t="str">
            <v>Xây dựng Bổ sung một số hạng mục trường Mầm non xã Gia Cát, huyện Cao Lộc (Giai đoạn 2)</v>
          </cell>
          <cell r="C71">
            <v>7996427</v>
          </cell>
          <cell r="D71">
            <v>2360</v>
          </cell>
          <cell r="F71">
            <v>2360</v>
          </cell>
          <cell r="G71">
            <v>2360</v>
          </cell>
          <cell r="H71">
            <v>1140</v>
          </cell>
          <cell r="I71">
            <v>0</v>
          </cell>
          <cell r="L71">
            <v>1140</v>
          </cell>
          <cell r="M71">
            <v>1140</v>
          </cell>
          <cell r="N71">
            <v>0</v>
          </cell>
          <cell r="O71">
            <v>290</v>
          </cell>
          <cell r="Q71">
            <v>290</v>
          </cell>
          <cell r="R71">
            <v>0.1228813559322034</v>
          </cell>
          <cell r="T71">
            <v>0.1228813559322034</v>
          </cell>
          <cell r="U71">
            <v>0.48305084745762711</v>
          </cell>
        </row>
        <row r="72">
          <cell r="B72" t="str">
            <v>Xây dựng  sân thế thao xã Thụy Hùng, huyện Cao Lộc</v>
          </cell>
          <cell r="C72">
            <v>7988749</v>
          </cell>
          <cell r="D72">
            <v>700</v>
          </cell>
          <cell r="F72">
            <v>700</v>
          </cell>
          <cell r="G72">
            <v>700</v>
          </cell>
          <cell r="H72">
            <v>0</v>
          </cell>
          <cell r="I72">
            <v>0</v>
          </cell>
          <cell r="L72">
            <v>0</v>
          </cell>
          <cell r="M72">
            <v>0</v>
          </cell>
          <cell r="N72">
            <v>0</v>
          </cell>
          <cell r="O72">
            <v>0</v>
          </cell>
          <cell r="R72">
            <v>0</v>
          </cell>
          <cell r="T72">
            <v>0</v>
          </cell>
          <cell r="U72">
            <v>0</v>
          </cell>
        </row>
        <row r="73">
          <cell r="B73" t="str">
            <v>Đối ứng Chương trình Mục tiêu quốc gia</v>
          </cell>
          <cell r="C73" t="e">
            <v>#N/A</v>
          </cell>
          <cell r="D73">
            <v>4550</v>
          </cell>
          <cell r="E73">
            <v>0</v>
          </cell>
          <cell r="F73">
            <v>4550</v>
          </cell>
          <cell r="G73">
            <v>4550</v>
          </cell>
          <cell r="H73">
            <v>0</v>
          </cell>
          <cell r="I73">
            <v>0</v>
          </cell>
          <cell r="J73">
            <v>0</v>
          </cell>
          <cell r="K73">
            <v>0</v>
          </cell>
          <cell r="L73">
            <v>0</v>
          </cell>
          <cell r="M73">
            <v>0</v>
          </cell>
          <cell r="N73">
            <v>0</v>
          </cell>
          <cell r="O73">
            <v>0</v>
          </cell>
          <cell r="P73">
            <v>0</v>
          </cell>
          <cell r="Q73">
            <v>0</v>
          </cell>
          <cell r="U73">
            <v>0</v>
          </cell>
        </row>
        <row r="74">
          <cell r="B74" t="str">
            <v>Chương trình Mục tiêu quốc gia phát triển kinh tế xã hội vùng đồng bào dân tộc thiểu số và miền núi</v>
          </cell>
          <cell r="C74" t="e">
            <v>#N/A</v>
          </cell>
          <cell r="D74">
            <v>2213</v>
          </cell>
          <cell r="E74">
            <v>0</v>
          </cell>
          <cell r="F74">
            <v>2213</v>
          </cell>
          <cell r="G74">
            <v>2213</v>
          </cell>
          <cell r="H74">
            <v>0</v>
          </cell>
          <cell r="I74">
            <v>0</v>
          </cell>
          <cell r="J74">
            <v>0</v>
          </cell>
          <cell r="K74">
            <v>0</v>
          </cell>
          <cell r="L74">
            <v>0</v>
          </cell>
          <cell r="M74">
            <v>0</v>
          </cell>
          <cell r="N74">
            <v>0</v>
          </cell>
          <cell r="O74">
            <v>0</v>
          </cell>
          <cell r="P74">
            <v>0</v>
          </cell>
          <cell r="Q74">
            <v>0</v>
          </cell>
          <cell r="U74">
            <v>0</v>
          </cell>
        </row>
        <row r="75">
          <cell r="B75" t="str">
            <v>Cấp nước sinh hoạt tập trung xã Công Sơn, huyện Cao Lộc</v>
          </cell>
          <cell r="C75" t="str">
            <v>00000</v>
          </cell>
          <cell r="D75">
            <v>154</v>
          </cell>
          <cell r="F75">
            <v>154</v>
          </cell>
          <cell r="G75">
            <v>154</v>
          </cell>
          <cell r="H75">
            <v>0</v>
          </cell>
          <cell r="I75">
            <v>0</v>
          </cell>
          <cell r="L75">
            <v>0</v>
          </cell>
          <cell r="U75">
            <v>0</v>
          </cell>
        </row>
        <row r="76">
          <cell r="B76" t="str">
            <v>Đường Kéo Cặp - Pàn Cù, xã Hòa Cư, huyện Cao Lộc năm 2023</v>
          </cell>
          <cell r="C76">
            <v>0</v>
          </cell>
          <cell r="D76">
            <v>200</v>
          </cell>
          <cell r="F76">
            <v>200</v>
          </cell>
          <cell r="G76">
            <v>200</v>
          </cell>
          <cell r="H76">
            <v>0</v>
          </cell>
          <cell r="I76">
            <v>0</v>
          </cell>
          <cell r="L76">
            <v>0</v>
          </cell>
          <cell r="U76">
            <v>0</v>
          </cell>
        </row>
        <row r="77">
          <cell r="B77" t="str">
            <v>Đường Bản Dọn - Lục Ngoãng, xã Lộc Yên, huyện Cao Lộc năm 2023</v>
          </cell>
          <cell r="C77">
            <v>0</v>
          </cell>
          <cell r="D77">
            <v>200</v>
          </cell>
          <cell r="F77">
            <v>200</v>
          </cell>
          <cell r="G77">
            <v>200</v>
          </cell>
          <cell r="H77">
            <v>0</v>
          </cell>
          <cell r="I77">
            <v>0</v>
          </cell>
          <cell r="L77">
            <v>0</v>
          </cell>
          <cell r="U77">
            <v>0</v>
          </cell>
        </row>
        <row r="78">
          <cell r="B78" t="str">
            <v>Sửa chữa đường Bản Rọi - Còn Phạc xã Thanh Lòa, huyện Cao Lộc</v>
          </cell>
          <cell r="C78">
            <v>0</v>
          </cell>
          <cell r="D78">
            <v>200</v>
          </cell>
          <cell r="F78">
            <v>200</v>
          </cell>
          <cell r="G78">
            <v>200</v>
          </cell>
          <cell r="H78">
            <v>0</v>
          </cell>
          <cell r="I78">
            <v>0</v>
          </cell>
          <cell r="L78">
            <v>0</v>
          </cell>
          <cell r="U78">
            <v>0</v>
          </cell>
        </row>
        <row r="79">
          <cell r="B79" t="str">
            <v>Đường BT Pắc Đây - Thán Dìu, xã Công Sơn, huyện Cao Lộc</v>
          </cell>
          <cell r="C79">
            <v>0</v>
          </cell>
          <cell r="D79">
            <v>200</v>
          </cell>
          <cell r="F79">
            <v>200</v>
          </cell>
          <cell r="G79">
            <v>200</v>
          </cell>
          <cell r="H79">
            <v>0</v>
          </cell>
          <cell r="I79">
            <v>0</v>
          </cell>
          <cell r="L79">
            <v>0</v>
          </cell>
          <cell r="U79">
            <v>0</v>
          </cell>
        </row>
        <row r="80">
          <cell r="B80" t="str">
            <v>Đường Khuổi Tát - Biên giới, xã Xuất Lễ</v>
          </cell>
          <cell r="C80">
            <v>0</v>
          </cell>
          <cell r="D80">
            <v>200</v>
          </cell>
          <cell r="F80">
            <v>200</v>
          </cell>
          <cell r="G80">
            <v>200</v>
          </cell>
          <cell r="H80">
            <v>0</v>
          </cell>
          <cell r="I80">
            <v>0</v>
          </cell>
          <cell r="L80">
            <v>0</v>
          </cell>
          <cell r="U80">
            <v>0</v>
          </cell>
        </row>
        <row r="81">
          <cell r="B81" t="str">
            <v>Bê tông hoá đường Nà Luộc- Nà Hộc, thôn Nà Thâm xã Cao Lâu, huyện Cao Lộc</v>
          </cell>
          <cell r="C81">
            <v>0</v>
          </cell>
          <cell r="D81">
            <v>171</v>
          </cell>
          <cell r="F81">
            <v>171</v>
          </cell>
          <cell r="G81">
            <v>171</v>
          </cell>
          <cell r="H81">
            <v>0</v>
          </cell>
          <cell r="I81">
            <v>0</v>
          </cell>
          <cell r="L81">
            <v>0</v>
          </cell>
          <cell r="U81">
            <v>0</v>
          </cell>
        </row>
        <row r="82">
          <cell r="B82" t="str">
            <v>Đường Co loi - Ngàn pặc, xã Mẫu Sơn (ĐH 22) huyện Cao Lộc</v>
          </cell>
          <cell r="C82">
            <v>0</v>
          </cell>
          <cell r="D82">
            <v>200</v>
          </cell>
          <cell r="F82">
            <v>200</v>
          </cell>
          <cell r="G82">
            <v>200</v>
          </cell>
          <cell r="H82">
            <v>0</v>
          </cell>
          <cell r="I82">
            <v>0</v>
          </cell>
          <cell r="L82">
            <v>0</v>
          </cell>
          <cell r="U82">
            <v>0</v>
          </cell>
        </row>
        <row r="83">
          <cell r="B83" t="str">
            <v>Bổ sung một số hạng mục Trường TH&amp;THCS xã Hòa Cư năm 2023, huyện Cao Lộc</v>
          </cell>
          <cell r="C83">
            <v>0</v>
          </cell>
          <cell r="D83">
            <v>278</v>
          </cell>
          <cell r="F83">
            <v>278</v>
          </cell>
          <cell r="G83">
            <v>278</v>
          </cell>
          <cell r="H83">
            <v>0</v>
          </cell>
          <cell r="I83">
            <v>0</v>
          </cell>
          <cell r="L83">
            <v>0</v>
          </cell>
          <cell r="U83">
            <v>0</v>
          </cell>
        </row>
        <row r="84">
          <cell r="B84" t="str">
            <v>Trường PTDTBT TH&amp; THCS xã Thanh Lòa, huyện Cao Lộc</v>
          </cell>
          <cell r="C84">
            <v>0</v>
          </cell>
          <cell r="D84">
            <v>199</v>
          </cell>
          <cell r="F84">
            <v>199</v>
          </cell>
          <cell r="G84">
            <v>199</v>
          </cell>
          <cell r="H84">
            <v>0</v>
          </cell>
          <cell r="I84">
            <v>0</v>
          </cell>
          <cell r="L84">
            <v>0</v>
          </cell>
          <cell r="U84">
            <v>0</v>
          </cell>
        </row>
        <row r="85">
          <cell r="B85" t="str">
            <v>Trường Tiểu học xã Cao Lâu, huyện Cao Lộc</v>
          </cell>
          <cell r="C85">
            <v>0</v>
          </cell>
          <cell r="D85">
            <v>200</v>
          </cell>
          <cell r="F85">
            <v>200</v>
          </cell>
          <cell r="G85">
            <v>200</v>
          </cell>
          <cell r="H85">
            <v>0</v>
          </cell>
          <cell r="I85">
            <v>0</v>
          </cell>
          <cell r="L85">
            <v>0</v>
          </cell>
          <cell r="U85">
            <v>0</v>
          </cell>
        </row>
        <row r="86">
          <cell r="B86" t="str">
            <v xml:space="preserve"> Nhà văn hóa thôn Bản Luận, xã Hòa Cư, huyện Cao Lộc</v>
          </cell>
          <cell r="C86">
            <v>0</v>
          </cell>
          <cell r="D86">
            <v>8</v>
          </cell>
          <cell r="F86">
            <v>8</v>
          </cell>
          <cell r="G86">
            <v>8</v>
          </cell>
          <cell r="H86">
            <v>0</v>
          </cell>
          <cell r="I86">
            <v>0</v>
          </cell>
          <cell r="L86">
            <v>0</v>
          </cell>
          <cell r="U86">
            <v>0</v>
          </cell>
        </row>
        <row r="87">
          <cell r="B87" t="str">
            <v>Xây dựng Nhà văn hóa thôn Chè Lân, xã Hòa Cư, huyện Cao Lộc</v>
          </cell>
          <cell r="C87">
            <v>0</v>
          </cell>
          <cell r="D87">
            <v>3</v>
          </cell>
          <cell r="F87">
            <v>3</v>
          </cell>
          <cell r="G87">
            <v>3</v>
          </cell>
          <cell r="H87">
            <v>0</v>
          </cell>
          <cell r="I87">
            <v>0</v>
          </cell>
          <cell r="L87">
            <v>0</v>
          </cell>
          <cell r="U87">
            <v>0</v>
          </cell>
        </row>
        <row r="88">
          <cell r="B88" t="str">
            <v>Chương trình Mục tiêu quốc gia xây dựng nông thôn mới</v>
          </cell>
          <cell r="C88">
            <v>0</v>
          </cell>
          <cell r="D88">
            <v>2337</v>
          </cell>
          <cell r="E88">
            <v>0</v>
          </cell>
          <cell r="F88">
            <v>2337</v>
          </cell>
          <cell r="G88">
            <v>2337</v>
          </cell>
          <cell r="H88">
            <v>0</v>
          </cell>
          <cell r="I88">
            <v>0</v>
          </cell>
          <cell r="J88">
            <v>0</v>
          </cell>
          <cell r="K88">
            <v>0</v>
          </cell>
          <cell r="L88">
            <v>0</v>
          </cell>
          <cell r="M88">
            <v>0</v>
          </cell>
          <cell r="N88">
            <v>0</v>
          </cell>
          <cell r="O88">
            <v>0</v>
          </cell>
          <cell r="P88">
            <v>0</v>
          </cell>
          <cell r="Q88">
            <v>0</v>
          </cell>
          <cell r="R88">
            <v>0</v>
          </cell>
          <cell r="S88">
            <v>0</v>
          </cell>
          <cell r="T88">
            <v>0</v>
          </cell>
          <cell r="U88">
            <v>0</v>
          </cell>
        </row>
        <row r="89">
          <cell r="B89" t="str">
            <v>Đường Nà Lại, xã Thụy Hùng,  huyện Cao Lộc</v>
          </cell>
          <cell r="C89" t="str">
            <v>00000</v>
          </cell>
          <cell r="D89">
            <v>50</v>
          </cell>
          <cell r="F89">
            <v>50</v>
          </cell>
          <cell r="G89">
            <v>50</v>
          </cell>
          <cell r="H89">
            <v>0</v>
          </cell>
          <cell r="I89">
            <v>0</v>
          </cell>
          <cell r="L89">
            <v>0</v>
          </cell>
          <cell r="U89">
            <v>0</v>
          </cell>
        </row>
        <row r="90">
          <cell r="B90" t="str">
            <v>Cấp nước sinh hoạt tập trung xã Thụy Hùng, huyện Cao Lộc</v>
          </cell>
          <cell r="C90" t="str">
            <v>00000</v>
          </cell>
          <cell r="D90">
            <v>120</v>
          </cell>
          <cell r="F90">
            <v>120</v>
          </cell>
          <cell r="G90">
            <v>120</v>
          </cell>
          <cell r="H90">
            <v>0</v>
          </cell>
          <cell r="I90">
            <v>0</v>
          </cell>
          <cell r="L90">
            <v>0</v>
          </cell>
          <cell r="U90">
            <v>0</v>
          </cell>
        </row>
        <row r="91">
          <cell r="B91" t="str">
            <v>Cải tạo, sửa chữa chợ Gia Cát, xã Gia Cát, huyện Cao Lộc</v>
          </cell>
          <cell r="C91">
            <v>0</v>
          </cell>
          <cell r="D91">
            <v>120</v>
          </cell>
          <cell r="F91">
            <v>120</v>
          </cell>
          <cell r="G91">
            <v>120</v>
          </cell>
          <cell r="H91">
            <v>0</v>
          </cell>
          <cell r="I91">
            <v>0</v>
          </cell>
          <cell r="L91">
            <v>0</v>
          </cell>
          <cell r="U91">
            <v>0</v>
          </cell>
        </row>
        <row r="92">
          <cell r="B92" t="str">
            <v>Đường Nà Pàn - Khuổi Tao, xã Bảo Lâm, huyện Cao Lộc</v>
          </cell>
          <cell r="C92">
            <v>0</v>
          </cell>
          <cell r="D92">
            <v>532</v>
          </cell>
          <cell r="F92">
            <v>532</v>
          </cell>
          <cell r="G92">
            <v>532</v>
          </cell>
          <cell r="H92">
            <v>0</v>
          </cell>
          <cell r="I92">
            <v>0</v>
          </cell>
          <cell r="L92">
            <v>0</v>
          </cell>
          <cell r="U92">
            <v>0</v>
          </cell>
        </row>
        <row r="93">
          <cell r="B93" t="str">
            <v xml:space="preserve">Đường Pò Nhùng - Khau Khẻ, xã Bảo Lâm, huyện Cao Lộc </v>
          </cell>
          <cell r="C93">
            <v>0</v>
          </cell>
          <cell r="D93">
            <v>375</v>
          </cell>
          <cell r="F93">
            <v>375</v>
          </cell>
          <cell r="G93">
            <v>375</v>
          </cell>
          <cell r="H93">
            <v>0</v>
          </cell>
          <cell r="I93">
            <v>0</v>
          </cell>
          <cell r="L93">
            <v>0</v>
          </cell>
          <cell r="U93">
            <v>0</v>
          </cell>
        </row>
        <row r="94">
          <cell r="B94" t="str">
            <v>Đường Còn Háng - Giả Mộc, xã Bảo Lâm, huyện Cao Lộc</v>
          </cell>
          <cell r="C94">
            <v>0</v>
          </cell>
          <cell r="D94">
            <v>315</v>
          </cell>
          <cell r="F94">
            <v>315</v>
          </cell>
          <cell r="G94">
            <v>315</v>
          </cell>
          <cell r="H94">
            <v>0</v>
          </cell>
          <cell r="I94">
            <v>0</v>
          </cell>
          <cell r="L94">
            <v>0</v>
          </cell>
          <cell r="U94">
            <v>0</v>
          </cell>
        </row>
        <row r="95">
          <cell r="B95" t="str">
            <v>Xây dựng trường Tiểu học và THCS xã Bảo Lâm, huyện Cao Lộc</v>
          </cell>
          <cell r="C95">
            <v>0</v>
          </cell>
          <cell r="D95">
            <v>620</v>
          </cell>
          <cell r="F95">
            <v>620</v>
          </cell>
          <cell r="G95">
            <v>620</v>
          </cell>
          <cell r="H95">
            <v>0</v>
          </cell>
          <cell r="I95">
            <v>0</v>
          </cell>
          <cell r="L95">
            <v>0</v>
          </cell>
          <cell r="U95">
            <v>0</v>
          </cell>
        </row>
        <row r="96">
          <cell r="B96" t="str">
            <v>Xây dựng Nhà văn hóa xã Bảo Lâm, huyện Cao Lộc</v>
          </cell>
          <cell r="C96">
            <v>0</v>
          </cell>
          <cell r="D96">
            <v>205</v>
          </cell>
          <cell r="F96">
            <v>205</v>
          </cell>
          <cell r="G96">
            <v>205</v>
          </cell>
          <cell r="H96">
            <v>0</v>
          </cell>
          <cell r="I96">
            <v>0</v>
          </cell>
          <cell r="L96">
            <v>0</v>
          </cell>
          <cell r="U96">
            <v>0</v>
          </cell>
        </row>
        <row r="97">
          <cell r="B97" t="str">
            <v>Vốn chương trình Mục tiêu quốc gia</v>
          </cell>
          <cell r="D97">
            <v>63326</v>
          </cell>
          <cell r="E97">
            <v>0</v>
          </cell>
          <cell r="F97">
            <v>63326</v>
          </cell>
          <cell r="G97">
            <v>63326</v>
          </cell>
          <cell r="H97">
            <v>16656.955999999998</v>
          </cell>
          <cell r="I97">
            <v>0</v>
          </cell>
          <cell r="J97">
            <v>0</v>
          </cell>
          <cell r="K97">
            <v>0</v>
          </cell>
          <cell r="L97">
            <v>16656.955999999998</v>
          </cell>
          <cell r="M97">
            <v>16656.955999999998</v>
          </cell>
          <cell r="N97">
            <v>0</v>
          </cell>
          <cell r="O97">
            <v>10797.1</v>
          </cell>
          <cell r="P97">
            <v>0</v>
          </cell>
          <cell r="Q97">
            <v>10797.1</v>
          </cell>
          <cell r="R97">
            <v>0</v>
          </cell>
          <cell r="S97">
            <v>0</v>
          </cell>
          <cell r="T97">
            <v>0</v>
          </cell>
          <cell r="U97">
            <v>0.26303502510817039</v>
          </cell>
        </row>
        <row r="98">
          <cell r="B98" t="str">
            <v>Chương trình Mục tiêu quốc gia phát triển kinh tế xã hội vùng đồng bào dân tộc thiểu số và miền núi</v>
          </cell>
          <cell r="D98">
            <v>44278</v>
          </cell>
          <cell r="E98">
            <v>0</v>
          </cell>
          <cell r="F98">
            <v>44278</v>
          </cell>
          <cell r="G98">
            <v>44278</v>
          </cell>
          <cell r="H98">
            <v>12210.34</v>
          </cell>
          <cell r="I98">
            <v>0</v>
          </cell>
          <cell r="J98">
            <v>0</v>
          </cell>
          <cell r="K98">
            <v>0</v>
          </cell>
          <cell r="L98">
            <v>12210.34</v>
          </cell>
          <cell r="M98">
            <v>12210.34</v>
          </cell>
          <cell r="N98">
            <v>0</v>
          </cell>
          <cell r="O98">
            <v>6379.1</v>
          </cell>
          <cell r="P98">
            <v>0</v>
          </cell>
          <cell r="Q98">
            <v>6379.1</v>
          </cell>
          <cell r="R98">
            <v>0</v>
          </cell>
          <cell r="S98">
            <v>0</v>
          </cell>
          <cell r="T98">
            <v>0</v>
          </cell>
          <cell r="U98">
            <v>0.2757653913907584</v>
          </cell>
        </row>
        <row r="99">
          <cell r="B99" t="str">
            <v>Công trình thanh toán vốn</v>
          </cell>
          <cell r="D99">
            <v>26785</v>
          </cell>
          <cell r="E99">
            <v>0</v>
          </cell>
          <cell r="F99">
            <v>26785</v>
          </cell>
          <cell r="G99">
            <v>26785</v>
          </cell>
          <cell r="H99">
            <v>12210.34</v>
          </cell>
          <cell r="I99">
            <v>0</v>
          </cell>
          <cell r="J99">
            <v>0</v>
          </cell>
          <cell r="K99">
            <v>0</v>
          </cell>
          <cell r="L99">
            <v>12210.34</v>
          </cell>
          <cell r="M99">
            <v>12210.34</v>
          </cell>
          <cell r="N99">
            <v>0</v>
          </cell>
          <cell r="O99">
            <v>6379.1</v>
          </cell>
          <cell r="P99">
            <v>0</v>
          </cell>
          <cell r="Q99">
            <v>6379.1</v>
          </cell>
          <cell r="R99">
            <v>0</v>
          </cell>
          <cell r="S99">
            <v>0</v>
          </cell>
          <cell r="T99">
            <v>0</v>
          </cell>
          <cell r="U99">
            <v>0.45586484972932612</v>
          </cell>
        </row>
        <row r="100">
          <cell r="B100" t="str">
            <v>Dự án 1</v>
          </cell>
          <cell r="D100">
            <v>2379</v>
          </cell>
          <cell r="E100">
            <v>0</v>
          </cell>
          <cell r="F100">
            <v>2379</v>
          </cell>
          <cell r="G100">
            <v>2379</v>
          </cell>
          <cell r="H100">
            <v>990</v>
          </cell>
          <cell r="I100">
            <v>0</v>
          </cell>
          <cell r="J100">
            <v>0</v>
          </cell>
          <cell r="K100">
            <v>0</v>
          </cell>
          <cell r="L100">
            <v>990</v>
          </cell>
          <cell r="M100">
            <v>990</v>
          </cell>
          <cell r="N100">
            <v>0</v>
          </cell>
          <cell r="O100">
            <v>0</v>
          </cell>
          <cell r="P100">
            <v>0</v>
          </cell>
          <cell r="Q100">
            <v>0</v>
          </cell>
          <cell r="R100">
            <v>0</v>
          </cell>
          <cell r="S100">
            <v>0</v>
          </cell>
          <cell r="T100">
            <v>0</v>
          </cell>
          <cell r="U100">
            <v>0.41614123581336698</v>
          </cell>
        </row>
        <row r="101">
          <cell r="B101" t="str">
            <v>Cấp nước sinh hoạt tập trung xã Công Sơn, huyện Cao Lộc</v>
          </cell>
          <cell r="C101" t="str">
            <v>8017007</v>
          </cell>
          <cell r="D101">
            <v>716</v>
          </cell>
          <cell r="F101">
            <v>716</v>
          </cell>
          <cell r="G101">
            <v>716</v>
          </cell>
          <cell r="H101">
            <v>0</v>
          </cell>
          <cell r="I101">
            <v>0</v>
          </cell>
          <cell r="L101">
            <v>0</v>
          </cell>
          <cell r="M101">
            <v>0</v>
          </cell>
          <cell r="N101">
            <v>0</v>
          </cell>
          <cell r="O101">
            <v>0</v>
          </cell>
          <cell r="U101">
            <v>0</v>
          </cell>
        </row>
        <row r="102">
          <cell r="B102" t="str">
            <v>Cấp nước sinh hoạt tập trung xã Thạch Đạn, huyện Cao Lộc</v>
          </cell>
          <cell r="C102">
            <v>7988751</v>
          </cell>
          <cell r="D102">
            <v>1663</v>
          </cell>
          <cell r="F102">
            <v>1663</v>
          </cell>
          <cell r="G102">
            <v>1663</v>
          </cell>
          <cell r="H102">
            <v>990</v>
          </cell>
          <cell r="I102">
            <v>0</v>
          </cell>
          <cell r="L102">
            <v>990</v>
          </cell>
          <cell r="M102">
            <v>990</v>
          </cell>
          <cell r="N102">
            <v>0</v>
          </cell>
          <cell r="O102">
            <v>0</v>
          </cell>
          <cell r="U102">
            <v>0.59530968129885753</v>
          </cell>
        </row>
        <row r="103">
          <cell r="B103" t="str">
            <v>Dự án 4</v>
          </cell>
          <cell r="D103">
            <v>18789</v>
          </cell>
          <cell r="E103">
            <v>0</v>
          </cell>
          <cell r="F103">
            <v>18789</v>
          </cell>
          <cell r="G103">
            <v>18789</v>
          </cell>
          <cell r="H103">
            <v>7490</v>
          </cell>
          <cell r="I103">
            <v>0</v>
          </cell>
          <cell r="J103">
            <v>0</v>
          </cell>
          <cell r="K103">
            <v>0</v>
          </cell>
          <cell r="L103">
            <v>7490</v>
          </cell>
          <cell r="M103">
            <v>7490</v>
          </cell>
          <cell r="N103">
            <v>0</v>
          </cell>
          <cell r="O103">
            <v>5031.1000000000004</v>
          </cell>
          <cell r="P103">
            <v>0</v>
          </cell>
          <cell r="Q103">
            <v>5031.1000000000004</v>
          </cell>
          <cell r="U103">
            <v>0.39863750066528286</v>
          </cell>
        </row>
        <row r="104">
          <cell r="B104" t="str">
            <v>Đường khai hoang Nà Phạ (Mốc  1158), xã Thanh Lòa, huyện Cao Lộc</v>
          </cell>
          <cell r="C104" t="str">
            <v>7992806</v>
          </cell>
          <cell r="D104">
            <v>1817</v>
          </cell>
          <cell r="F104">
            <v>1817</v>
          </cell>
          <cell r="G104">
            <v>1817</v>
          </cell>
          <cell r="H104">
            <v>0</v>
          </cell>
          <cell r="I104">
            <v>0</v>
          </cell>
          <cell r="L104">
            <v>0</v>
          </cell>
          <cell r="M104">
            <v>0</v>
          </cell>
          <cell r="N104">
            <v>0</v>
          </cell>
          <cell r="O104">
            <v>545.1</v>
          </cell>
          <cell r="Q104">
            <v>545.1</v>
          </cell>
          <cell r="U104">
            <v>0</v>
          </cell>
        </row>
        <row r="105">
          <cell r="B105" t="str">
            <v>Đường BT Ngàn Pặc - Pắc Đây (Km 14/ĐT 241), xã Công Sơn, huyện Cao Lộc</v>
          </cell>
          <cell r="C105" t="str">
            <v>7992803</v>
          </cell>
          <cell r="D105">
            <v>2000</v>
          </cell>
          <cell r="F105">
            <v>2000</v>
          </cell>
          <cell r="G105">
            <v>2000</v>
          </cell>
          <cell r="H105">
            <v>990</v>
          </cell>
          <cell r="I105">
            <v>0</v>
          </cell>
          <cell r="L105">
            <v>990</v>
          </cell>
          <cell r="M105">
            <v>990</v>
          </cell>
          <cell r="N105">
            <v>0</v>
          </cell>
          <cell r="O105">
            <v>600</v>
          </cell>
          <cell r="Q105">
            <v>600</v>
          </cell>
          <cell r="U105">
            <v>0.495</v>
          </cell>
        </row>
        <row r="106">
          <cell r="B106" t="str">
            <v>Đường Phai Đán, xã Bình Trung (Km 7+900 ĐH 29), huyện Cao Lộc</v>
          </cell>
          <cell r="C106" t="str">
            <v>8003748</v>
          </cell>
          <cell r="D106">
            <v>600</v>
          </cell>
          <cell r="F106">
            <v>600</v>
          </cell>
          <cell r="G106">
            <v>600</v>
          </cell>
          <cell r="H106">
            <v>408</v>
          </cell>
          <cell r="I106">
            <v>0</v>
          </cell>
          <cell r="L106">
            <v>408</v>
          </cell>
          <cell r="M106">
            <v>408</v>
          </cell>
          <cell r="N106">
            <v>0</v>
          </cell>
          <cell r="O106">
            <v>180</v>
          </cell>
          <cell r="Q106">
            <v>180</v>
          </cell>
          <cell r="U106">
            <v>0.68</v>
          </cell>
        </row>
        <row r="107">
          <cell r="B107" t="str">
            <v>Đường bê tông Bản Mới xã Hòa Cư, huyện Cao Lộc</v>
          </cell>
          <cell r="C107" t="str">
            <v>7986955</v>
          </cell>
          <cell r="D107">
            <v>1250</v>
          </cell>
          <cell r="F107">
            <v>1250</v>
          </cell>
          <cell r="G107">
            <v>1250</v>
          </cell>
          <cell r="H107">
            <v>990</v>
          </cell>
          <cell r="I107">
            <v>0</v>
          </cell>
          <cell r="L107">
            <v>990</v>
          </cell>
          <cell r="M107">
            <v>990</v>
          </cell>
          <cell r="N107">
            <v>0</v>
          </cell>
          <cell r="O107">
            <v>375</v>
          </cell>
          <cell r="Q107">
            <v>375</v>
          </cell>
          <cell r="U107">
            <v>0.79200000000000004</v>
          </cell>
        </row>
        <row r="108">
          <cell r="B108" t="str">
            <v>Đường Bản Dọn - Lục Luông, xã Lộc Yên, huyện Cao Lộc năm 2022</v>
          </cell>
          <cell r="C108" t="str">
            <v>8013954</v>
          </cell>
          <cell r="D108">
            <v>2200</v>
          </cell>
          <cell r="F108">
            <v>2200</v>
          </cell>
          <cell r="G108">
            <v>2200</v>
          </cell>
          <cell r="H108">
            <v>0</v>
          </cell>
          <cell r="I108">
            <v>0</v>
          </cell>
          <cell r="L108">
            <v>0</v>
          </cell>
          <cell r="M108">
            <v>0</v>
          </cell>
          <cell r="N108">
            <v>0</v>
          </cell>
          <cell r="O108">
            <v>660</v>
          </cell>
          <cell r="Q108">
            <v>660</v>
          </cell>
          <cell r="U108">
            <v>0</v>
          </cell>
        </row>
        <row r="109">
          <cell r="B109" t="str">
            <v>Đường Bản Đông, xã Hòa Cư, huyện Cao Lộc</v>
          </cell>
          <cell r="C109" t="str">
            <v>7996426</v>
          </cell>
          <cell r="D109">
            <v>1000</v>
          </cell>
          <cell r="F109">
            <v>1000</v>
          </cell>
          <cell r="G109">
            <v>1000</v>
          </cell>
          <cell r="H109">
            <v>516</v>
          </cell>
          <cell r="I109">
            <v>0</v>
          </cell>
          <cell r="L109">
            <v>516</v>
          </cell>
          <cell r="M109">
            <v>516</v>
          </cell>
          <cell r="N109">
            <v>0</v>
          </cell>
          <cell r="O109">
            <v>271</v>
          </cell>
          <cell r="Q109">
            <v>271</v>
          </cell>
          <cell r="U109">
            <v>0.51600000000000001</v>
          </cell>
        </row>
        <row r="110">
          <cell r="B110" t="str">
            <v>Đường Co Loi - Khuổi Phiêng - Khuổi Đeng xã Mẫu Sơn (Km3+00 ĐH 22) , huyện Cao Lộc (giai đoạn I)</v>
          </cell>
          <cell r="C110" t="str">
            <v>7986136</v>
          </cell>
          <cell r="D110">
            <v>1200</v>
          </cell>
          <cell r="F110">
            <v>1200</v>
          </cell>
          <cell r="G110">
            <v>1200</v>
          </cell>
          <cell r="H110">
            <v>990</v>
          </cell>
          <cell r="I110">
            <v>0</v>
          </cell>
          <cell r="L110">
            <v>990</v>
          </cell>
          <cell r="M110">
            <v>990</v>
          </cell>
          <cell r="N110">
            <v>0</v>
          </cell>
          <cell r="O110">
            <v>360</v>
          </cell>
          <cell r="Q110">
            <v>360</v>
          </cell>
          <cell r="U110">
            <v>0.82499999999999996</v>
          </cell>
        </row>
        <row r="111">
          <cell r="B111" t="str">
            <v xml:space="preserve"> Đường bê tông Nà Bó- Sông Danh, huyện Cao Lộc</v>
          </cell>
          <cell r="C111" t="str">
            <v>7984590</v>
          </cell>
          <cell r="D111">
            <v>1100</v>
          </cell>
          <cell r="F111">
            <v>1100</v>
          </cell>
          <cell r="G111">
            <v>1100</v>
          </cell>
          <cell r="H111">
            <v>986</v>
          </cell>
          <cell r="I111">
            <v>0</v>
          </cell>
          <cell r="L111">
            <v>986</v>
          </cell>
          <cell r="M111">
            <v>986</v>
          </cell>
          <cell r="N111">
            <v>0</v>
          </cell>
          <cell r="O111">
            <v>330</v>
          </cell>
          <cell r="Q111">
            <v>330</v>
          </cell>
          <cell r="U111">
            <v>0.89636363636363636</v>
          </cell>
        </row>
        <row r="112">
          <cell r="B112" t="str">
            <v>Bê tông  nội đồng DH23- Nà pheo,  thôn Pò Phấy, xã Cao Lâu, huyện Cao Lộc</v>
          </cell>
          <cell r="C112">
            <v>7997800</v>
          </cell>
          <cell r="D112">
            <v>600</v>
          </cell>
          <cell r="F112">
            <v>600</v>
          </cell>
          <cell r="G112">
            <v>600</v>
          </cell>
          <cell r="H112">
            <v>418</v>
          </cell>
          <cell r="I112">
            <v>0</v>
          </cell>
          <cell r="L112">
            <v>418</v>
          </cell>
          <cell r="M112">
            <v>418</v>
          </cell>
          <cell r="N112">
            <v>0</v>
          </cell>
          <cell r="O112">
            <v>180</v>
          </cell>
          <cell r="Q112">
            <v>180</v>
          </cell>
          <cell r="U112">
            <v>0.69666666666666666</v>
          </cell>
        </row>
        <row r="113">
          <cell r="B113" t="str">
            <v>Đường bê tông trục thôn từ đường Co Loi - Thán Dìu đến xóm Khau Vàng, xã Mẫu Sơn, huyện Cao Lộc</v>
          </cell>
          <cell r="C113" t="str">
            <v>7983088</v>
          </cell>
          <cell r="D113">
            <v>500</v>
          </cell>
          <cell r="F113">
            <v>500</v>
          </cell>
          <cell r="G113">
            <v>500</v>
          </cell>
          <cell r="H113">
            <v>369</v>
          </cell>
          <cell r="I113">
            <v>0</v>
          </cell>
          <cell r="L113">
            <v>369</v>
          </cell>
          <cell r="M113">
            <v>369</v>
          </cell>
          <cell r="N113">
            <v>0</v>
          </cell>
          <cell r="O113">
            <v>150</v>
          </cell>
          <cell r="Q113">
            <v>150</v>
          </cell>
          <cell r="U113">
            <v>0.73799999999999999</v>
          </cell>
        </row>
        <row r="114">
          <cell r="B114" t="str">
            <v>Đường Còn Chủ - Lộc Hồ - Nà Hốc, xã Phú Xá, huyện Cao Lộc</v>
          </cell>
          <cell r="C114" t="str">
            <v>8003747</v>
          </cell>
          <cell r="D114">
            <v>1000</v>
          </cell>
          <cell r="F114">
            <v>1000</v>
          </cell>
          <cell r="G114">
            <v>1000</v>
          </cell>
          <cell r="H114">
            <v>0</v>
          </cell>
          <cell r="I114">
            <v>0</v>
          </cell>
          <cell r="L114">
            <v>0</v>
          </cell>
          <cell r="M114">
            <v>0</v>
          </cell>
          <cell r="N114">
            <v>0</v>
          </cell>
          <cell r="O114">
            <v>300</v>
          </cell>
          <cell r="Q114">
            <v>300</v>
          </cell>
          <cell r="U114">
            <v>0</v>
          </cell>
        </row>
        <row r="115">
          <cell r="B115" t="str">
            <v>Đường Bản Giếng, xã Lộc Yên, huyện Cao Lộc</v>
          </cell>
          <cell r="C115" t="str">
            <v>8010407</v>
          </cell>
          <cell r="D115">
            <v>1000</v>
          </cell>
          <cell r="F115">
            <v>1000</v>
          </cell>
          <cell r="G115">
            <v>1000</v>
          </cell>
          <cell r="H115">
            <v>0</v>
          </cell>
          <cell r="I115">
            <v>0</v>
          </cell>
          <cell r="L115">
            <v>0</v>
          </cell>
          <cell r="M115">
            <v>0</v>
          </cell>
          <cell r="N115">
            <v>0</v>
          </cell>
          <cell r="O115">
            <v>300</v>
          </cell>
          <cell r="Q115">
            <v>300</v>
          </cell>
          <cell r="U115">
            <v>0</v>
          </cell>
        </row>
        <row r="116">
          <cell r="B116" t="str">
            <v xml:space="preserve">Đường Còn Trang, xã Phú Xá, huyện Cao Lộc </v>
          </cell>
          <cell r="C116">
            <v>7996433</v>
          </cell>
          <cell r="D116">
            <v>800</v>
          </cell>
          <cell r="F116">
            <v>800</v>
          </cell>
          <cell r="G116">
            <v>800</v>
          </cell>
          <cell r="H116">
            <v>0</v>
          </cell>
          <cell r="I116">
            <v>0</v>
          </cell>
          <cell r="L116">
            <v>0</v>
          </cell>
          <cell r="M116">
            <v>0</v>
          </cell>
          <cell r="N116">
            <v>0</v>
          </cell>
          <cell r="O116">
            <v>240</v>
          </cell>
          <cell r="Q116">
            <v>240</v>
          </cell>
          <cell r="U116">
            <v>0</v>
          </cell>
        </row>
        <row r="117">
          <cell r="B117" t="str">
            <v>Đường Kéo Cặp - Pàn Cù, xã Hòa Cư, huyện Cao Lộc năm 2021</v>
          </cell>
          <cell r="C117" t="str">
            <v>7940422</v>
          </cell>
          <cell r="D117">
            <v>1922</v>
          </cell>
          <cell r="F117">
            <v>1922</v>
          </cell>
          <cell r="G117">
            <v>1922</v>
          </cell>
          <cell r="H117">
            <v>1170</v>
          </cell>
          <cell r="I117">
            <v>0</v>
          </cell>
          <cell r="L117">
            <v>1170</v>
          </cell>
          <cell r="M117">
            <v>1170</v>
          </cell>
          <cell r="N117">
            <v>0</v>
          </cell>
          <cell r="O117">
            <v>0</v>
          </cell>
          <cell r="U117">
            <v>0.60874089490114469</v>
          </cell>
        </row>
        <row r="118">
          <cell r="B118" t="str">
            <v>Cải tạo, sửa chữa chợ Ba Sơn, xã Cao Lâu, huyện Cao Lộc</v>
          </cell>
          <cell r="C118" t="str">
            <v>7999491</v>
          </cell>
          <cell r="D118">
            <v>1000</v>
          </cell>
          <cell r="F118">
            <v>1000</v>
          </cell>
          <cell r="G118">
            <v>1000</v>
          </cell>
          <cell r="H118">
            <v>653</v>
          </cell>
          <cell r="I118">
            <v>0</v>
          </cell>
          <cell r="L118">
            <v>653</v>
          </cell>
          <cell r="M118">
            <v>653</v>
          </cell>
          <cell r="N118">
            <v>0</v>
          </cell>
          <cell r="O118">
            <v>300</v>
          </cell>
          <cell r="Q118">
            <v>300</v>
          </cell>
          <cell r="U118">
            <v>0.65300000000000002</v>
          </cell>
        </row>
        <row r="119">
          <cell r="B119" t="str">
            <v>Cải tạo Trạm y tế xã Bình Trung, huyện Cao Lộc</v>
          </cell>
          <cell r="C119">
            <v>7988750</v>
          </cell>
          <cell r="D119">
            <v>800</v>
          </cell>
          <cell r="F119">
            <v>800</v>
          </cell>
          <cell r="G119">
            <v>800</v>
          </cell>
          <cell r="H119">
            <v>0</v>
          </cell>
          <cell r="I119">
            <v>0</v>
          </cell>
          <cell r="L119">
            <v>0</v>
          </cell>
          <cell r="M119">
            <v>0</v>
          </cell>
          <cell r="N119">
            <v>0</v>
          </cell>
          <cell r="O119">
            <v>240</v>
          </cell>
          <cell r="Q119">
            <v>240</v>
          </cell>
          <cell r="U119">
            <v>0</v>
          </cell>
        </row>
        <row r="120">
          <cell r="B120" t="str">
            <v>Dự án 5</v>
          </cell>
          <cell r="D120">
            <v>5617</v>
          </cell>
          <cell r="E120">
            <v>0</v>
          </cell>
          <cell r="F120">
            <v>5617</v>
          </cell>
          <cell r="G120">
            <v>5617</v>
          </cell>
          <cell r="H120">
            <v>3730.34</v>
          </cell>
          <cell r="I120">
            <v>0</v>
          </cell>
          <cell r="J120">
            <v>0</v>
          </cell>
          <cell r="K120">
            <v>0</v>
          </cell>
          <cell r="L120">
            <v>3730.34</v>
          </cell>
          <cell r="M120">
            <v>3730.34</v>
          </cell>
          <cell r="N120">
            <v>0</v>
          </cell>
          <cell r="O120">
            <v>1348</v>
          </cell>
          <cell r="P120">
            <v>0</v>
          </cell>
          <cell r="Q120">
            <v>1348</v>
          </cell>
          <cell r="R120">
            <v>0</v>
          </cell>
          <cell r="S120">
            <v>0</v>
          </cell>
          <cell r="T120">
            <v>0</v>
          </cell>
          <cell r="U120">
            <v>0.66411607619725832</v>
          </cell>
        </row>
        <row r="121">
          <cell r="B121" t="str">
            <v>Trường PTDTBT TH&amp; THCS xã Mẫu Sơn, huyện Cao Lộc. Hạng mục phòng học và bếp ăn</v>
          </cell>
          <cell r="C121">
            <v>7992807</v>
          </cell>
          <cell r="D121">
            <v>1000</v>
          </cell>
          <cell r="F121">
            <v>1000</v>
          </cell>
          <cell r="G121">
            <v>1000</v>
          </cell>
          <cell r="H121">
            <v>1000</v>
          </cell>
          <cell r="I121">
            <v>0</v>
          </cell>
          <cell r="L121">
            <v>1000</v>
          </cell>
          <cell r="M121">
            <v>1000</v>
          </cell>
          <cell r="N121">
            <v>0</v>
          </cell>
          <cell r="O121">
            <v>300</v>
          </cell>
          <cell r="Q121">
            <v>300</v>
          </cell>
          <cell r="U121">
            <v>1</v>
          </cell>
        </row>
        <row r="122">
          <cell r="B122" t="str">
            <v>Trường TH &amp; THCS xã Hòa Cư, huyện Cao Lộc</v>
          </cell>
          <cell r="C122">
            <v>8016055</v>
          </cell>
          <cell r="D122">
            <v>517</v>
          </cell>
          <cell r="F122">
            <v>517</v>
          </cell>
          <cell r="G122">
            <v>517</v>
          </cell>
          <cell r="H122">
            <v>0</v>
          </cell>
          <cell r="I122">
            <v>0</v>
          </cell>
          <cell r="L122">
            <v>0</v>
          </cell>
          <cell r="M122">
            <v>0</v>
          </cell>
          <cell r="N122">
            <v>0</v>
          </cell>
          <cell r="O122">
            <v>0</v>
          </cell>
          <cell r="U122">
            <v>0</v>
          </cell>
        </row>
        <row r="123">
          <cell r="B123" t="str">
            <v>Trường PTDTBT TH&amp; THCS xã Công Sơn, huyện Cao Lộc</v>
          </cell>
          <cell r="C123">
            <v>7986135</v>
          </cell>
          <cell r="D123">
            <v>400</v>
          </cell>
          <cell r="F123">
            <v>400</v>
          </cell>
          <cell r="G123">
            <v>400</v>
          </cell>
          <cell r="H123">
            <v>379</v>
          </cell>
          <cell r="I123">
            <v>0</v>
          </cell>
          <cell r="L123">
            <v>379</v>
          </cell>
          <cell r="M123">
            <v>379</v>
          </cell>
          <cell r="N123">
            <v>0</v>
          </cell>
          <cell r="O123">
            <v>120</v>
          </cell>
          <cell r="Q123">
            <v>120</v>
          </cell>
          <cell r="U123">
            <v>0.94750000000000001</v>
          </cell>
        </row>
        <row r="124">
          <cell r="B124" t="str">
            <v>Trường PTDTBT TH&amp; THCS xã Lộc Yên, huyện Cao Lộc</v>
          </cell>
          <cell r="C124">
            <v>7981739</v>
          </cell>
          <cell r="D124">
            <v>2200</v>
          </cell>
          <cell r="F124">
            <v>2200</v>
          </cell>
          <cell r="G124">
            <v>2200</v>
          </cell>
          <cell r="H124">
            <v>990</v>
          </cell>
          <cell r="I124">
            <v>0</v>
          </cell>
          <cell r="L124">
            <v>990</v>
          </cell>
          <cell r="M124">
            <v>990</v>
          </cell>
          <cell r="N124">
            <v>0</v>
          </cell>
          <cell r="O124">
            <v>478</v>
          </cell>
          <cell r="Q124">
            <v>478</v>
          </cell>
          <cell r="U124">
            <v>0.45</v>
          </cell>
        </row>
        <row r="125">
          <cell r="B125" t="str">
            <v>Trường TH xã Xuân Long</v>
          </cell>
          <cell r="C125">
            <v>7986137</v>
          </cell>
          <cell r="D125">
            <v>1500</v>
          </cell>
          <cell r="F125">
            <v>1500</v>
          </cell>
          <cell r="G125">
            <v>1500</v>
          </cell>
          <cell r="H125">
            <v>1361.34</v>
          </cell>
          <cell r="I125">
            <v>0</v>
          </cell>
          <cell r="L125">
            <v>1361.34</v>
          </cell>
          <cell r="M125">
            <v>1361.34</v>
          </cell>
          <cell r="N125">
            <v>0</v>
          </cell>
          <cell r="O125">
            <v>450</v>
          </cell>
          <cell r="Q125">
            <v>450</v>
          </cell>
          <cell r="U125">
            <v>0.90755999999999992</v>
          </cell>
        </row>
        <row r="126">
          <cell r="B126" t="str">
            <v>Công trình khởi công mới</v>
          </cell>
          <cell r="D126">
            <v>17493</v>
          </cell>
          <cell r="E126">
            <v>0</v>
          </cell>
          <cell r="F126">
            <v>17493</v>
          </cell>
          <cell r="G126">
            <v>17493</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row>
        <row r="127">
          <cell r="B127" t="str">
            <v>Dự án 1</v>
          </cell>
          <cell r="D127">
            <v>700</v>
          </cell>
          <cell r="E127">
            <v>0</v>
          </cell>
          <cell r="F127">
            <v>700</v>
          </cell>
          <cell r="G127">
            <v>700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row>
        <row r="128">
          <cell r="B128" t="str">
            <v>Hỗ trợ nhà ở</v>
          </cell>
          <cell r="C128">
            <v>0</v>
          </cell>
          <cell r="D128">
            <v>700</v>
          </cell>
          <cell r="F128">
            <v>700</v>
          </cell>
          <cell r="G128">
            <v>700</v>
          </cell>
          <cell r="I128">
            <v>0</v>
          </cell>
          <cell r="L128">
            <v>0</v>
          </cell>
          <cell r="O128">
            <v>0</v>
          </cell>
          <cell r="U128">
            <v>0</v>
          </cell>
        </row>
        <row r="129">
          <cell r="B129" t="str">
            <v>Dự án 4</v>
          </cell>
          <cell r="C129" t="e">
            <v>#N/A</v>
          </cell>
          <cell r="D129">
            <v>14200</v>
          </cell>
          <cell r="E129">
            <v>0</v>
          </cell>
          <cell r="F129">
            <v>14200</v>
          </cell>
          <cell r="G129">
            <v>14200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row>
        <row r="130">
          <cell r="B130" t="str">
            <v>Đường Kéo Cặp - Pàn Cù, xã Hòa Cư, huyện Cao Lộc năm 2023</v>
          </cell>
          <cell r="C130">
            <v>0</v>
          </cell>
          <cell r="D130">
            <v>2000</v>
          </cell>
          <cell r="F130">
            <v>2000</v>
          </cell>
          <cell r="G130">
            <v>2000</v>
          </cell>
          <cell r="H130">
            <v>0</v>
          </cell>
          <cell r="I130">
            <v>0</v>
          </cell>
          <cell r="L130">
            <v>0</v>
          </cell>
          <cell r="O130">
            <v>0</v>
          </cell>
          <cell r="U130">
            <v>0</v>
          </cell>
        </row>
        <row r="131">
          <cell r="B131" t="str">
            <v>Đường Bản Dọn - Lục Ngoãng, xã Lộc Yên, huyện Cao Lộc năm 2023</v>
          </cell>
          <cell r="C131">
            <v>8010566</v>
          </cell>
          <cell r="D131">
            <v>800</v>
          </cell>
          <cell r="F131">
            <v>800</v>
          </cell>
          <cell r="G131">
            <v>800</v>
          </cell>
          <cell r="H131">
            <v>0</v>
          </cell>
          <cell r="I131">
            <v>0</v>
          </cell>
          <cell r="L131">
            <v>0</v>
          </cell>
          <cell r="O131">
            <v>0</v>
          </cell>
          <cell r="U131">
            <v>0</v>
          </cell>
        </row>
        <row r="132">
          <cell r="B132" t="str">
            <v>Sửa chữa đường Bản Rọi - Còn Phạc xã Thanh Lòa, huyện Cao Lộc</v>
          </cell>
          <cell r="C132">
            <v>8013955</v>
          </cell>
          <cell r="D132">
            <v>1200</v>
          </cell>
          <cell r="F132">
            <v>1200</v>
          </cell>
          <cell r="G132">
            <v>1200</v>
          </cell>
          <cell r="H132">
            <v>0</v>
          </cell>
          <cell r="I132">
            <v>0</v>
          </cell>
          <cell r="L132">
            <v>0</v>
          </cell>
          <cell r="O132">
            <v>0</v>
          </cell>
          <cell r="U132">
            <v>0</v>
          </cell>
        </row>
        <row r="133">
          <cell r="B133" t="str">
            <v>Đường BT Pắc Đây - Thán Dìu, xã Công Sơn, huyện Cao Lộc</v>
          </cell>
          <cell r="C133">
            <v>8016093</v>
          </cell>
          <cell r="D133">
            <v>1200</v>
          </cell>
          <cell r="F133">
            <v>1200</v>
          </cell>
          <cell r="G133">
            <v>1200</v>
          </cell>
          <cell r="H133">
            <v>0</v>
          </cell>
          <cell r="I133">
            <v>0</v>
          </cell>
          <cell r="L133">
            <v>0</v>
          </cell>
          <cell r="O133">
            <v>0</v>
          </cell>
          <cell r="U133">
            <v>0</v>
          </cell>
        </row>
        <row r="134">
          <cell r="B134" t="str">
            <v>Đường Khuổi Tát - Biên giới, xã Xuất Lễ</v>
          </cell>
          <cell r="C134">
            <v>8011393</v>
          </cell>
          <cell r="D134">
            <v>1000</v>
          </cell>
          <cell r="F134">
            <v>1000</v>
          </cell>
          <cell r="G134">
            <v>1000</v>
          </cell>
          <cell r="H134">
            <v>0</v>
          </cell>
          <cell r="I134">
            <v>0</v>
          </cell>
          <cell r="L134">
            <v>0</v>
          </cell>
          <cell r="O134">
            <v>0</v>
          </cell>
          <cell r="U134">
            <v>0</v>
          </cell>
        </row>
        <row r="135">
          <cell r="B135" t="str">
            <v>Bê tông hoá đường Nà Luộc- Nà Hộc, thôn Nà Thâm xã Cao Lâu, huyện Cao Lộc</v>
          </cell>
          <cell r="C135">
            <v>0</v>
          </cell>
          <cell r="D135">
            <v>400</v>
          </cell>
          <cell r="F135">
            <v>400</v>
          </cell>
          <cell r="G135">
            <v>400</v>
          </cell>
          <cell r="H135">
            <v>0</v>
          </cell>
          <cell r="I135">
            <v>0</v>
          </cell>
          <cell r="L135">
            <v>0</v>
          </cell>
          <cell r="O135">
            <v>0</v>
          </cell>
          <cell r="U135">
            <v>0</v>
          </cell>
        </row>
        <row r="136">
          <cell r="B136" t="str">
            <v>Đường Co loi - Ngàn pặc, xã Mẫu Sơn (ĐH 22) huyện Cao Lộc</v>
          </cell>
          <cell r="C136">
            <v>0</v>
          </cell>
          <cell r="D136">
            <v>2000</v>
          </cell>
          <cell r="F136">
            <v>2000</v>
          </cell>
          <cell r="G136">
            <v>2000</v>
          </cell>
          <cell r="H136">
            <v>0</v>
          </cell>
          <cell r="I136">
            <v>0</v>
          </cell>
          <cell r="L136">
            <v>0</v>
          </cell>
          <cell r="O136">
            <v>0</v>
          </cell>
          <cell r="U136">
            <v>0</v>
          </cell>
        </row>
        <row r="137">
          <cell r="B137" t="str">
            <v>Đường Chè Lân - Lục Luông, xã Lộc Yên, huyện Cao Lộc</v>
          </cell>
          <cell r="C137">
            <v>8012372</v>
          </cell>
          <cell r="D137">
            <v>1000</v>
          </cell>
          <cell r="F137">
            <v>1000</v>
          </cell>
          <cell r="G137">
            <v>1000</v>
          </cell>
          <cell r="H137">
            <v>0</v>
          </cell>
          <cell r="I137">
            <v>0</v>
          </cell>
          <cell r="L137">
            <v>0</v>
          </cell>
          <cell r="O137">
            <v>0</v>
          </cell>
          <cell r="U137">
            <v>0</v>
          </cell>
        </row>
        <row r="138">
          <cell r="B138" t="str">
            <v>Đường Pò Phấy- Nà Thâm - Sông Danh, xã Cao Lâu,  huyện Cao Lộc</v>
          </cell>
          <cell r="C138">
            <v>0</v>
          </cell>
          <cell r="D138">
            <v>1100</v>
          </cell>
          <cell r="F138">
            <v>1100</v>
          </cell>
          <cell r="G138">
            <v>1100</v>
          </cell>
          <cell r="H138">
            <v>0</v>
          </cell>
          <cell r="I138">
            <v>0</v>
          </cell>
          <cell r="L138">
            <v>0</v>
          </cell>
          <cell r="O138">
            <v>0</v>
          </cell>
          <cell r="U138">
            <v>0</v>
          </cell>
        </row>
        <row r="139">
          <cell r="B139" t="str">
            <v>Đường Khuổi Mạ, xã Bình Trung, huyện Cao Lộc</v>
          </cell>
          <cell r="C139">
            <v>8016056</v>
          </cell>
          <cell r="D139">
            <v>600</v>
          </cell>
          <cell r="F139">
            <v>600</v>
          </cell>
          <cell r="G139">
            <v>600</v>
          </cell>
          <cell r="H139">
            <v>0</v>
          </cell>
          <cell r="I139">
            <v>0</v>
          </cell>
          <cell r="L139">
            <v>0</v>
          </cell>
          <cell r="O139">
            <v>0</v>
          </cell>
          <cell r="U139">
            <v>0</v>
          </cell>
        </row>
        <row r="140">
          <cell r="B140" t="str">
            <v>Cải tạo Trạm y tế xã Công Sơn, huyện Cao Lộc</v>
          </cell>
          <cell r="C140">
            <v>8008661</v>
          </cell>
          <cell r="D140">
            <v>800</v>
          </cell>
          <cell r="F140">
            <v>800</v>
          </cell>
          <cell r="G140">
            <v>800</v>
          </cell>
          <cell r="H140">
            <v>0</v>
          </cell>
          <cell r="I140">
            <v>0</v>
          </cell>
          <cell r="L140">
            <v>0</v>
          </cell>
          <cell r="O140">
            <v>0</v>
          </cell>
          <cell r="U140">
            <v>0</v>
          </cell>
        </row>
        <row r="141">
          <cell r="B141" t="str">
            <v>Bổ sung một số hạng mục Trường TH&amp;THCS xã Hòa Cư năm 2023, huyện Cao Lộc</v>
          </cell>
          <cell r="C141">
            <v>0</v>
          </cell>
          <cell r="D141">
            <v>2100</v>
          </cell>
          <cell r="F141">
            <v>2100</v>
          </cell>
          <cell r="G141">
            <v>2100</v>
          </cell>
          <cell r="H141">
            <v>0</v>
          </cell>
          <cell r="I141">
            <v>0</v>
          </cell>
          <cell r="L141">
            <v>0</v>
          </cell>
          <cell r="O141">
            <v>0</v>
          </cell>
          <cell r="U141">
            <v>0</v>
          </cell>
        </row>
        <row r="142">
          <cell r="B142" t="str">
            <v>Dự án 5</v>
          </cell>
          <cell r="D142">
            <v>2364</v>
          </cell>
          <cell r="E142">
            <v>0</v>
          </cell>
          <cell r="F142">
            <v>2364</v>
          </cell>
          <cell r="G142">
            <v>2364</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row>
        <row r="143">
          <cell r="B143" t="str">
            <v>Trường PTDTBT THCS xã Thạch Đạn, huyện Cao Lộc. Hạng mục phòng học</v>
          </cell>
          <cell r="C143">
            <v>0</v>
          </cell>
          <cell r="D143">
            <v>400</v>
          </cell>
          <cell r="F143">
            <v>400</v>
          </cell>
          <cell r="G143">
            <v>400</v>
          </cell>
          <cell r="H143">
            <v>0</v>
          </cell>
          <cell r="I143">
            <v>0</v>
          </cell>
          <cell r="L143">
            <v>0</v>
          </cell>
          <cell r="O143">
            <v>0</v>
          </cell>
          <cell r="U143">
            <v>0</v>
          </cell>
        </row>
        <row r="144">
          <cell r="B144" t="str">
            <v>Trường TH&amp; THCS xã Bình Trung</v>
          </cell>
          <cell r="C144">
            <v>0</v>
          </cell>
          <cell r="D144">
            <v>800</v>
          </cell>
          <cell r="F144">
            <v>800</v>
          </cell>
          <cell r="G144">
            <v>800</v>
          </cell>
          <cell r="H144">
            <v>0</v>
          </cell>
          <cell r="I144">
            <v>0</v>
          </cell>
          <cell r="L144">
            <v>0</v>
          </cell>
          <cell r="O144">
            <v>0</v>
          </cell>
          <cell r="U144">
            <v>0</v>
          </cell>
        </row>
        <row r="145">
          <cell r="B145" t="str">
            <v>Trường PTDTBT TH&amp; THCS xã Thanh Lòa, huyện Cao Lộc</v>
          </cell>
          <cell r="C145">
            <v>0</v>
          </cell>
          <cell r="D145">
            <v>600</v>
          </cell>
          <cell r="F145">
            <v>600</v>
          </cell>
          <cell r="G145">
            <v>600</v>
          </cell>
          <cell r="H145">
            <v>0</v>
          </cell>
          <cell r="I145">
            <v>0</v>
          </cell>
          <cell r="L145">
            <v>0</v>
          </cell>
          <cell r="O145">
            <v>0</v>
          </cell>
          <cell r="U145">
            <v>0</v>
          </cell>
        </row>
        <row r="146">
          <cell r="B146" t="str">
            <v>Trường Tiểu học xã Cao Lâu, huyện Cao Lộc</v>
          </cell>
          <cell r="C146">
            <v>0</v>
          </cell>
          <cell r="D146">
            <v>564</v>
          </cell>
          <cell r="F146">
            <v>564</v>
          </cell>
          <cell r="G146">
            <v>564</v>
          </cell>
          <cell r="H146">
            <v>0</v>
          </cell>
          <cell r="I146">
            <v>0</v>
          </cell>
          <cell r="L146">
            <v>0</v>
          </cell>
          <cell r="O146">
            <v>0</v>
          </cell>
          <cell r="U146">
            <v>0</v>
          </cell>
        </row>
        <row r="147">
          <cell r="B147" t="str">
            <v>Dự án 6</v>
          </cell>
          <cell r="D147">
            <v>229</v>
          </cell>
          <cell r="E147">
            <v>0</v>
          </cell>
          <cell r="F147">
            <v>229</v>
          </cell>
          <cell r="G147">
            <v>229</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row>
        <row r="148">
          <cell r="B148" t="str">
            <v xml:space="preserve"> Nhà văn hóa thôn Bản Luận, xã Hòa Cư, huyện Cao Lộc</v>
          </cell>
          <cell r="C148">
            <v>0</v>
          </cell>
          <cell r="D148">
            <v>113</v>
          </cell>
          <cell r="F148">
            <v>113</v>
          </cell>
          <cell r="G148">
            <v>113</v>
          </cell>
          <cell r="H148">
            <v>0</v>
          </cell>
          <cell r="I148">
            <v>0</v>
          </cell>
          <cell r="L148">
            <v>0</v>
          </cell>
          <cell r="O148">
            <v>0</v>
          </cell>
          <cell r="U148">
            <v>0</v>
          </cell>
        </row>
        <row r="149">
          <cell r="B149" t="str">
            <v>Xây dựng Nhà văn hóa thôn Chè Lân, xã Hòa Cư, huyện Cao Lộc</v>
          </cell>
          <cell r="C149">
            <v>0</v>
          </cell>
          <cell r="D149">
            <v>116</v>
          </cell>
          <cell r="F149">
            <v>116</v>
          </cell>
          <cell r="G149">
            <v>116</v>
          </cell>
          <cell r="H149">
            <v>0</v>
          </cell>
          <cell r="I149">
            <v>0</v>
          </cell>
          <cell r="L149">
            <v>0</v>
          </cell>
          <cell r="O149">
            <v>0</v>
          </cell>
          <cell r="U149">
            <v>0</v>
          </cell>
        </row>
        <row r="150">
          <cell r="B150" t="str">
            <v>Chương trình Mục tiêu quốc gia xây dựng nông thôn mới</v>
          </cell>
          <cell r="D150">
            <v>19048</v>
          </cell>
          <cell r="E150">
            <v>0</v>
          </cell>
          <cell r="F150">
            <v>19048</v>
          </cell>
          <cell r="G150">
            <v>19048</v>
          </cell>
          <cell r="H150">
            <v>4446.616</v>
          </cell>
          <cell r="I150">
            <v>0</v>
          </cell>
          <cell r="J150">
            <v>0</v>
          </cell>
          <cell r="K150">
            <v>0</v>
          </cell>
          <cell r="L150">
            <v>4446.616</v>
          </cell>
          <cell r="M150">
            <v>4446.616</v>
          </cell>
          <cell r="N150">
            <v>0</v>
          </cell>
          <cell r="O150">
            <v>4418</v>
          </cell>
          <cell r="P150">
            <v>0</v>
          </cell>
          <cell r="Q150">
            <v>4418</v>
          </cell>
          <cell r="R150">
            <v>0</v>
          </cell>
          <cell r="S150">
            <v>0</v>
          </cell>
          <cell r="T150">
            <v>0</v>
          </cell>
          <cell r="U150">
            <v>0.23344267114657707</v>
          </cell>
        </row>
        <row r="151">
          <cell r="B151" t="str">
            <v>Công trình thanh toán vốn</v>
          </cell>
          <cell r="D151">
            <v>10868</v>
          </cell>
          <cell r="E151">
            <v>0</v>
          </cell>
          <cell r="F151">
            <v>10868</v>
          </cell>
          <cell r="G151">
            <v>10868</v>
          </cell>
          <cell r="H151">
            <v>4446.616</v>
          </cell>
          <cell r="I151">
            <v>0</v>
          </cell>
          <cell r="J151">
            <v>0</v>
          </cell>
          <cell r="K151">
            <v>0</v>
          </cell>
          <cell r="L151">
            <v>4446.616</v>
          </cell>
          <cell r="M151">
            <v>4446.616</v>
          </cell>
          <cell r="N151">
            <v>0</v>
          </cell>
          <cell r="O151">
            <v>4418</v>
          </cell>
          <cell r="P151">
            <v>0</v>
          </cell>
          <cell r="Q151">
            <v>4418</v>
          </cell>
          <cell r="R151">
            <v>0</v>
          </cell>
          <cell r="S151">
            <v>0</v>
          </cell>
          <cell r="T151">
            <v>0</v>
          </cell>
          <cell r="U151">
            <v>0.40914758925285238</v>
          </cell>
        </row>
        <row r="152">
          <cell r="B152" t="str">
            <v>Xã về đích năm 2022 (Thụy Hùng)</v>
          </cell>
          <cell r="D152">
            <v>7400</v>
          </cell>
          <cell r="E152">
            <v>0</v>
          </cell>
          <cell r="F152">
            <v>7400</v>
          </cell>
          <cell r="G152">
            <v>7400</v>
          </cell>
          <cell r="H152">
            <v>1028.616</v>
          </cell>
          <cell r="I152">
            <v>0</v>
          </cell>
          <cell r="J152">
            <v>0</v>
          </cell>
          <cell r="K152">
            <v>0</v>
          </cell>
          <cell r="L152">
            <v>1028.616</v>
          </cell>
          <cell r="M152">
            <v>1028.616</v>
          </cell>
          <cell r="N152">
            <v>0</v>
          </cell>
          <cell r="O152">
            <v>1910</v>
          </cell>
          <cell r="P152">
            <v>0</v>
          </cell>
          <cell r="Q152">
            <v>1910</v>
          </cell>
          <cell r="R152">
            <v>0</v>
          </cell>
          <cell r="S152">
            <v>0</v>
          </cell>
          <cell r="T152">
            <v>0</v>
          </cell>
          <cell r="U152">
            <v>0.13900216216216216</v>
          </cell>
        </row>
        <row r="153">
          <cell r="B153" t="str">
            <v>Đường Nà Lại, xã Thụy Hùng,  huyện Cao Lộc</v>
          </cell>
          <cell r="C153">
            <v>7951294</v>
          </cell>
          <cell r="D153">
            <v>150</v>
          </cell>
          <cell r="F153">
            <v>150</v>
          </cell>
          <cell r="G153">
            <v>150</v>
          </cell>
          <cell r="H153">
            <v>0</v>
          </cell>
          <cell r="I153">
            <v>0</v>
          </cell>
          <cell r="L153">
            <v>0</v>
          </cell>
          <cell r="M153">
            <v>0</v>
          </cell>
          <cell r="N153">
            <v>0</v>
          </cell>
          <cell r="O153">
            <v>0</v>
          </cell>
          <cell r="U153">
            <v>0</v>
          </cell>
        </row>
        <row r="154">
          <cell r="B154" t="str">
            <v>Trường THCS xã Thụy Hùng, huyện Cao Lộc</v>
          </cell>
          <cell r="C154">
            <v>7952437</v>
          </cell>
          <cell r="D154">
            <v>1300</v>
          </cell>
          <cell r="F154">
            <v>1300</v>
          </cell>
          <cell r="G154">
            <v>1300</v>
          </cell>
          <cell r="H154">
            <v>0</v>
          </cell>
          <cell r="I154">
            <v>0</v>
          </cell>
          <cell r="L154">
            <v>0</v>
          </cell>
          <cell r="M154">
            <v>0</v>
          </cell>
          <cell r="N154">
            <v>0</v>
          </cell>
          <cell r="O154">
            <v>390</v>
          </cell>
          <cell r="Q154">
            <v>390</v>
          </cell>
          <cell r="U154">
            <v>0</v>
          </cell>
        </row>
        <row r="155">
          <cell r="B155" t="str">
            <v>Trường MN xã Thụy Hùng, huyện Cao Lộc</v>
          </cell>
          <cell r="C155">
            <v>7953149</v>
          </cell>
          <cell r="D155">
            <v>1800</v>
          </cell>
          <cell r="F155">
            <v>1800</v>
          </cell>
          <cell r="G155">
            <v>1800</v>
          </cell>
          <cell r="H155">
            <v>162.87299999999999</v>
          </cell>
          <cell r="I155">
            <v>0</v>
          </cell>
          <cell r="L155">
            <v>162.87299999999999</v>
          </cell>
          <cell r="M155">
            <v>162.87299999999999</v>
          </cell>
          <cell r="N155">
            <v>0</v>
          </cell>
          <cell r="O155">
            <v>540</v>
          </cell>
          <cell r="Q155">
            <v>540</v>
          </cell>
          <cell r="U155">
            <v>9.0484999999999996E-2</v>
          </cell>
        </row>
        <row r="156">
          <cell r="B156" t="str">
            <v>Trường TH  xã Thụy Hùng, huyện Cao Lộc. Hạng mục 4 phòng bộ môn</v>
          </cell>
          <cell r="C156">
            <v>7952433</v>
          </cell>
          <cell r="D156">
            <v>600</v>
          </cell>
          <cell r="F156">
            <v>600</v>
          </cell>
          <cell r="G156">
            <v>600</v>
          </cell>
          <cell r="H156">
            <v>65.742999999999995</v>
          </cell>
          <cell r="I156">
            <v>0</v>
          </cell>
          <cell r="L156">
            <v>65.742999999999995</v>
          </cell>
          <cell r="M156">
            <v>65.742999999999995</v>
          </cell>
          <cell r="N156">
            <v>0</v>
          </cell>
          <cell r="O156">
            <v>180</v>
          </cell>
          <cell r="Q156">
            <v>180</v>
          </cell>
          <cell r="U156">
            <v>0.10957166666666666</v>
          </cell>
        </row>
        <row r="157">
          <cell r="B157" t="str">
            <v>Xây dựng Nhà văn hóa xã Thụy Hùng,  huyện Cao Lộc</v>
          </cell>
          <cell r="C157">
            <v>7951295</v>
          </cell>
          <cell r="D157">
            <v>400</v>
          </cell>
          <cell r="F157">
            <v>400</v>
          </cell>
          <cell r="G157">
            <v>400</v>
          </cell>
          <cell r="H157">
            <v>0</v>
          </cell>
          <cell r="I157">
            <v>0</v>
          </cell>
          <cell r="L157">
            <v>0</v>
          </cell>
          <cell r="M157">
            <v>0</v>
          </cell>
          <cell r="N157">
            <v>0</v>
          </cell>
          <cell r="O157">
            <v>0</v>
          </cell>
          <cell r="U157">
            <v>0</v>
          </cell>
        </row>
        <row r="158">
          <cell r="B158" t="str">
            <v>Cải tạo, sửa chữa đường điện 0,4kv Pò Nghiều, Pò Mạch, Còn Toòng xã Thụy Hùng,  huyện Cao Lộc</v>
          </cell>
          <cell r="C158">
            <v>7952436</v>
          </cell>
          <cell r="D158">
            <v>400</v>
          </cell>
          <cell r="F158">
            <v>400</v>
          </cell>
          <cell r="G158">
            <v>400</v>
          </cell>
          <cell r="H158">
            <v>0</v>
          </cell>
          <cell r="I158">
            <v>0</v>
          </cell>
          <cell r="L158">
            <v>0</v>
          </cell>
          <cell r="M158">
            <v>0</v>
          </cell>
          <cell r="N158">
            <v>0</v>
          </cell>
          <cell r="O158">
            <v>0</v>
          </cell>
          <cell r="U158">
            <v>0</v>
          </cell>
        </row>
        <row r="159">
          <cell r="B159" t="str">
            <v>Đường Còn Toòng, xã Thụy Hùng,  huyện Cao Lộc</v>
          </cell>
          <cell r="C159">
            <v>7932515</v>
          </cell>
          <cell r="D159">
            <v>800</v>
          </cell>
          <cell r="F159">
            <v>800</v>
          </cell>
          <cell r="G159">
            <v>800</v>
          </cell>
          <cell r="H159">
            <v>800</v>
          </cell>
          <cell r="I159">
            <v>0</v>
          </cell>
          <cell r="L159">
            <v>800</v>
          </cell>
          <cell r="M159">
            <v>800</v>
          </cell>
          <cell r="N159">
            <v>0</v>
          </cell>
          <cell r="O159">
            <v>800</v>
          </cell>
          <cell r="Q159">
            <v>800</v>
          </cell>
          <cell r="U159">
            <v>1</v>
          </cell>
        </row>
        <row r="160">
          <cell r="B160" t="str">
            <v>Đường Nà Pàn - Khuổi Khe, xã Thụy Hùng,  huyện Cao Lộc</v>
          </cell>
          <cell r="C160" t="str">
            <v>7941051</v>
          </cell>
          <cell r="D160">
            <v>800</v>
          </cell>
          <cell r="F160">
            <v>800</v>
          </cell>
          <cell r="G160">
            <v>800</v>
          </cell>
          <cell r="H160">
            <v>0</v>
          </cell>
          <cell r="I160">
            <v>0</v>
          </cell>
          <cell r="L160">
            <v>0</v>
          </cell>
          <cell r="M160">
            <v>0</v>
          </cell>
          <cell r="N160">
            <v>0</v>
          </cell>
          <cell r="O160">
            <v>0</v>
          </cell>
          <cell r="U160">
            <v>0</v>
          </cell>
        </row>
        <row r="161">
          <cell r="B161" t="str">
            <v>Đường Lũng Coọng Nà Pàn, xã Thụy Hùng,  huyện Cao Lộc</v>
          </cell>
          <cell r="C161">
            <v>7933274</v>
          </cell>
          <cell r="D161">
            <v>1000</v>
          </cell>
          <cell r="F161">
            <v>1000</v>
          </cell>
          <cell r="G161">
            <v>1000</v>
          </cell>
          <cell r="H161">
            <v>0</v>
          </cell>
          <cell r="I161">
            <v>0</v>
          </cell>
          <cell r="L161">
            <v>0</v>
          </cell>
          <cell r="M161">
            <v>0</v>
          </cell>
          <cell r="N161">
            <v>0</v>
          </cell>
          <cell r="O161">
            <v>0</v>
          </cell>
          <cell r="U161">
            <v>0</v>
          </cell>
        </row>
        <row r="162">
          <cell r="B162" t="str">
            <v>Cấp nước sinh hoạt tập trung xã Thụy Hùng, huyện Cao Lộc</v>
          </cell>
          <cell r="C162">
            <v>7999492</v>
          </cell>
          <cell r="D162">
            <v>150</v>
          </cell>
          <cell r="F162">
            <v>150</v>
          </cell>
          <cell r="G162">
            <v>150</v>
          </cell>
          <cell r="H162">
            <v>0</v>
          </cell>
          <cell r="I162">
            <v>0</v>
          </cell>
          <cell r="L162">
            <v>0</v>
          </cell>
          <cell r="M162">
            <v>0</v>
          </cell>
          <cell r="N162">
            <v>0</v>
          </cell>
          <cell r="O162">
            <v>0</v>
          </cell>
          <cell r="U162">
            <v>0</v>
          </cell>
        </row>
        <row r="163">
          <cell r="B163" t="str">
            <v>Xã phấn đấu nông thôn mới nâng cao năm 2022</v>
          </cell>
          <cell r="D163">
            <v>3468</v>
          </cell>
          <cell r="E163">
            <v>0</v>
          </cell>
          <cell r="F163">
            <v>3468</v>
          </cell>
          <cell r="G163">
            <v>3468</v>
          </cell>
          <cell r="H163">
            <v>3418</v>
          </cell>
          <cell r="I163">
            <v>0</v>
          </cell>
          <cell r="J163">
            <v>0</v>
          </cell>
          <cell r="K163">
            <v>0</v>
          </cell>
          <cell r="L163">
            <v>3418</v>
          </cell>
          <cell r="M163">
            <v>3418</v>
          </cell>
          <cell r="N163">
            <v>0</v>
          </cell>
          <cell r="O163">
            <v>2508</v>
          </cell>
          <cell r="P163">
            <v>0</v>
          </cell>
          <cell r="Q163">
            <v>2508</v>
          </cell>
          <cell r="R163">
            <v>0</v>
          </cell>
          <cell r="S163">
            <v>0</v>
          </cell>
          <cell r="T163">
            <v>0</v>
          </cell>
          <cell r="U163">
            <v>0.98558246828143026</v>
          </cell>
        </row>
        <row r="164">
          <cell r="B164" t="str">
            <v>Xã Gia Cát</v>
          </cell>
          <cell r="D164">
            <v>3468</v>
          </cell>
          <cell r="E164">
            <v>0</v>
          </cell>
          <cell r="F164">
            <v>3468</v>
          </cell>
          <cell r="G164">
            <v>3468</v>
          </cell>
          <cell r="H164">
            <v>3418</v>
          </cell>
          <cell r="I164">
            <v>0</v>
          </cell>
          <cell r="J164">
            <v>0</v>
          </cell>
          <cell r="K164">
            <v>0</v>
          </cell>
          <cell r="L164">
            <v>3418</v>
          </cell>
          <cell r="M164">
            <v>3418</v>
          </cell>
          <cell r="N164">
            <v>0</v>
          </cell>
          <cell r="O164">
            <v>2508</v>
          </cell>
          <cell r="P164">
            <v>0</v>
          </cell>
          <cell r="Q164">
            <v>2508</v>
          </cell>
          <cell r="R164">
            <v>0</v>
          </cell>
          <cell r="S164">
            <v>0</v>
          </cell>
          <cell r="T164">
            <v>0</v>
          </cell>
          <cell r="U164">
            <v>0.98558246828143026</v>
          </cell>
        </row>
        <row r="165">
          <cell r="B165" t="str">
            <v>Bổ sung một số hạng mục trường Mầm non xã Gia Cát, huyện Cao Lộc</v>
          </cell>
          <cell r="C165">
            <v>7955142</v>
          </cell>
          <cell r="D165">
            <v>2508</v>
          </cell>
          <cell r="F165">
            <v>2508</v>
          </cell>
          <cell r="G165">
            <v>2508</v>
          </cell>
          <cell r="H165">
            <v>2508</v>
          </cell>
          <cell r="I165">
            <v>0</v>
          </cell>
          <cell r="L165">
            <v>2508</v>
          </cell>
          <cell r="M165">
            <v>2508</v>
          </cell>
          <cell r="N165">
            <v>0</v>
          </cell>
          <cell r="O165">
            <v>2508</v>
          </cell>
          <cell r="Q165">
            <v>2508</v>
          </cell>
          <cell r="U165">
            <v>1</v>
          </cell>
        </row>
        <row r="166">
          <cell r="B166" t="str">
            <v>Bổ sung một số hạng mục trường THCS xã Gia Cát, huyện Cao Lộc</v>
          </cell>
          <cell r="C166">
            <v>7952432</v>
          </cell>
          <cell r="D166">
            <v>810</v>
          </cell>
          <cell r="F166">
            <v>810</v>
          </cell>
          <cell r="G166">
            <v>810</v>
          </cell>
          <cell r="H166">
            <v>760</v>
          </cell>
          <cell r="I166">
            <v>0</v>
          </cell>
          <cell r="L166">
            <v>760</v>
          </cell>
          <cell r="M166">
            <v>760</v>
          </cell>
          <cell r="N166">
            <v>0</v>
          </cell>
          <cell r="O166">
            <v>0</v>
          </cell>
          <cell r="U166">
            <v>0.93827160493827155</v>
          </cell>
        </row>
        <row r="167">
          <cell r="B167" t="str">
            <v>Cải tạo, sửa chữa chợ Gia Cát, xã Gia Cát, huyện Cao Lộc</v>
          </cell>
          <cell r="C167">
            <v>8014434</v>
          </cell>
          <cell r="D167">
            <v>150</v>
          </cell>
          <cell r="F167">
            <v>150</v>
          </cell>
          <cell r="G167">
            <v>150</v>
          </cell>
          <cell r="H167">
            <v>150</v>
          </cell>
          <cell r="I167">
            <v>0</v>
          </cell>
          <cell r="L167">
            <v>150</v>
          </cell>
          <cell r="M167">
            <v>150</v>
          </cell>
          <cell r="N167">
            <v>0</v>
          </cell>
          <cell r="O167">
            <v>0</v>
          </cell>
          <cell r="U167">
            <v>1</v>
          </cell>
        </row>
        <row r="168">
          <cell r="B168" t="str">
            <v>Công trình khởi công mới</v>
          </cell>
          <cell r="D168">
            <v>8180</v>
          </cell>
          <cell r="E168">
            <v>0</v>
          </cell>
          <cell r="F168">
            <v>8180</v>
          </cell>
          <cell r="G168">
            <v>8180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row>
        <row r="169">
          <cell r="B169" t="str">
            <v>Xã Bảo Lâm</v>
          </cell>
          <cell r="D169">
            <v>8180</v>
          </cell>
          <cell r="E169">
            <v>0</v>
          </cell>
          <cell r="F169">
            <v>8180</v>
          </cell>
          <cell r="G169">
            <v>8180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row>
        <row r="170">
          <cell r="B170" t="str">
            <v>Đường Nà Pàn - Khuổi Tao, xã Bảo Lâm, huyện Cao Lộc</v>
          </cell>
          <cell r="C170">
            <v>8014435</v>
          </cell>
          <cell r="D170">
            <v>1100</v>
          </cell>
          <cell r="F170">
            <v>1100</v>
          </cell>
          <cell r="G170">
            <v>1100</v>
          </cell>
          <cell r="H170">
            <v>0</v>
          </cell>
          <cell r="I170">
            <v>0</v>
          </cell>
          <cell r="L170">
            <v>0</v>
          </cell>
          <cell r="O170">
            <v>0</v>
          </cell>
          <cell r="U170">
            <v>0</v>
          </cell>
        </row>
        <row r="171">
          <cell r="B171" t="str">
            <v xml:space="preserve">Đường Pò Nhùng - Khau Khẻ, xã Bảo Lâm, huyện Cao Lộc </v>
          </cell>
          <cell r="C171">
            <v>0</v>
          </cell>
          <cell r="D171">
            <v>800</v>
          </cell>
          <cell r="F171">
            <v>800</v>
          </cell>
          <cell r="G171">
            <v>800</v>
          </cell>
          <cell r="H171">
            <v>0</v>
          </cell>
          <cell r="I171">
            <v>0</v>
          </cell>
          <cell r="L171">
            <v>0</v>
          </cell>
          <cell r="O171">
            <v>0</v>
          </cell>
          <cell r="U171">
            <v>0</v>
          </cell>
        </row>
        <row r="172">
          <cell r="B172" t="str">
            <v>Đường Còn Háng - Giả Mộc, xã Bảo Lâm, huyện Cao Lộc</v>
          </cell>
          <cell r="C172">
            <v>0</v>
          </cell>
          <cell r="D172">
            <v>800</v>
          </cell>
          <cell r="F172">
            <v>800</v>
          </cell>
          <cell r="G172">
            <v>800</v>
          </cell>
          <cell r="H172">
            <v>0</v>
          </cell>
          <cell r="I172">
            <v>0</v>
          </cell>
          <cell r="L172">
            <v>0</v>
          </cell>
          <cell r="O172">
            <v>0</v>
          </cell>
          <cell r="U172">
            <v>0</v>
          </cell>
        </row>
        <row r="173">
          <cell r="B173" t="str">
            <v xml:space="preserve">Đường Co Luồng - Nà Hé, xã Bảo Lâm, huyện Cao Lộc </v>
          </cell>
          <cell r="C173">
            <v>8010565</v>
          </cell>
          <cell r="D173">
            <v>500</v>
          </cell>
          <cell r="F173">
            <v>500</v>
          </cell>
          <cell r="G173">
            <v>500</v>
          </cell>
          <cell r="H173">
            <v>0</v>
          </cell>
          <cell r="I173">
            <v>0</v>
          </cell>
          <cell r="L173">
            <v>0</v>
          </cell>
          <cell r="O173">
            <v>0</v>
          </cell>
          <cell r="U173">
            <v>0</v>
          </cell>
        </row>
        <row r="174">
          <cell r="B174" t="str">
            <v>Đường Quang Slư, xã Bảo Lâm, huyện Cao Lộc</v>
          </cell>
          <cell r="C174">
            <v>8017373</v>
          </cell>
          <cell r="D174">
            <v>500</v>
          </cell>
          <cell r="F174">
            <v>500</v>
          </cell>
          <cell r="G174">
            <v>500</v>
          </cell>
          <cell r="H174">
            <v>0</v>
          </cell>
          <cell r="I174">
            <v>0</v>
          </cell>
          <cell r="L174">
            <v>0</v>
          </cell>
          <cell r="O174">
            <v>0</v>
          </cell>
          <cell r="U174">
            <v>0</v>
          </cell>
        </row>
        <row r="175">
          <cell r="B175" t="str">
            <v>Xây dựng trường mầm non xã Bảo Lâm. Hạng mục 02 phòng học văn hóa , 03 phòng hành chính phụ trợ</v>
          </cell>
          <cell r="C175">
            <v>0</v>
          </cell>
          <cell r="D175">
            <v>800</v>
          </cell>
          <cell r="F175">
            <v>800</v>
          </cell>
          <cell r="G175">
            <v>800</v>
          </cell>
          <cell r="H175">
            <v>0</v>
          </cell>
          <cell r="I175">
            <v>0</v>
          </cell>
          <cell r="L175">
            <v>0</v>
          </cell>
          <cell r="O175">
            <v>0</v>
          </cell>
          <cell r="U175">
            <v>0</v>
          </cell>
        </row>
        <row r="176">
          <cell r="B176" t="str">
            <v>Xây dựng trường Tiểu học &amp; THCS xã Bảo Lâm, huyện Cao Lộc</v>
          </cell>
          <cell r="C176">
            <v>0</v>
          </cell>
          <cell r="D176">
            <v>3100</v>
          </cell>
          <cell r="F176">
            <v>3100</v>
          </cell>
          <cell r="G176">
            <v>3100</v>
          </cell>
          <cell r="H176">
            <v>0</v>
          </cell>
          <cell r="I176">
            <v>0</v>
          </cell>
          <cell r="L176">
            <v>0</v>
          </cell>
          <cell r="O176">
            <v>0</v>
          </cell>
          <cell r="U176">
            <v>0</v>
          </cell>
        </row>
        <row r="177">
          <cell r="B177" t="str">
            <v>Xây dựng Nhà văn hóa xã Bảo Lâm, huyện Cao Lộc</v>
          </cell>
          <cell r="C177">
            <v>0</v>
          </cell>
          <cell r="D177">
            <v>580</v>
          </cell>
          <cell r="F177">
            <v>580</v>
          </cell>
          <cell r="G177">
            <v>580</v>
          </cell>
          <cell r="H177">
            <v>0</v>
          </cell>
          <cell r="I177">
            <v>0</v>
          </cell>
          <cell r="L177">
            <v>0</v>
          </cell>
          <cell r="O177">
            <v>0</v>
          </cell>
          <cell r="U177">
            <v>0</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Bieu 01"/>
      <sheetName val="Bieu 02"/>
      <sheetName val="Bieu 02   "/>
      <sheetName val="Bieu 03"/>
      <sheetName val="Bieu 04"/>
      <sheetName val="Bieu 05"/>
      <sheetName val="Bieu 06"/>
      <sheetName val="Bieu 07  "/>
      <sheetName val="Bieu  08"/>
      <sheetName val="Bieu 09 "/>
      <sheetName val="Bieu 10"/>
      <sheetName val="Bieu 11"/>
    </sheetNames>
    <sheetDataSet>
      <sheetData sheetId="0" refreshError="1"/>
      <sheetData sheetId="1" refreshError="1"/>
      <sheetData sheetId="2" refreshError="1"/>
      <sheetData sheetId="3" refreshError="1"/>
      <sheetData sheetId="4" refreshError="1"/>
      <sheetData sheetId="5" refreshError="1">
        <row r="14">
          <cell r="B14" t="str">
            <v>Xây dựng trường Tiểu học &amp; THCS, xã Bảo Lâm, huyện Cao Lộc (giai đoạn 2)</v>
          </cell>
          <cell r="C14" t="str">
            <v>xã Bảo Lâm</v>
          </cell>
          <cell r="D14">
            <v>2023</v>
          </cell>
          <cell r="F14">
            <v>12500</v>
          </cell>
          <cell r="H14">
            <v>12500</v>
          </cell>
          <cell r="I14">
            <v>12300</v>
          </cell>
          <cell r="J14">
            <v>0</v>
          </cell>
          <cell r="M14">
            <v>2400</v>
          </cell>
          <cell r="O14">
            <v>2400</v>
          </cell>
          <cell r="P14">
            <v>4500</v>
          </cell>
          <cell r="R14">
            <v>4500</v>
          </cell>
          <cell r="S14">
            <v>5400</v>
          </cell>
          <cell r="U14">
            <v>5400</v>
          </cell>
        </row>
        <row r="15">
          <cell r="B15" t="str">
            <v>Đường Pò Nhùng -Khau Khe, xã Bảo Lâm, huyện Cao Lộc(giai đoạn 2)</v>
          </cell>
          <cell r="C15" t="str">
            <v>xã Bảo Lâm</v>
          </cell>
          <cell r="D15">
            <v>2023</v>
          </cell>
          <cell r="F15">
            <v>5000</v>
          </cell>
          <cell r="H15">
            <v>5000</v>
          </cell>
          <cell r="I15">
            <v>4800</v>
          </cell>
          <cell r="M15">
            <v>1100</v>
          </cell>
          <cell r="O15">
            <v>1100</v>
          </cell>
          <cell r="P15">
            <v>1900</v>
          </cell>
          <cell r="R15">
            <v>1900</v>
          </cell>
          <cell r="S15">
            <v>1800</v>
          </cell>
          <cell r="U15">
            <v>1800</v>
          </cell>
        </row>
        <row r="16">
          <cell r="B16" t="str">
            <v>Đường Còn Háng -Giả Mộc, xã Bảo Lâm, huyện Cao Lộc (giai đoạn 2)</v>
          </cell>
          <cell r="C16" t="str">
            <v>xã Bảo Lâm</v>
          </cell>
          <cell r="D16">
            <v>2023</v>
          </cell>
          <cell r="F16">
            <v>2000</v>
          </cell>
          <cell r="H16">
            <v>2000</v>
          </cell>
          <cell r="I16">
            <v>2000</v>
          </cell>
          <cell r="M16">
            <v>600</v>
          </cell>
          <cell r="O16">
            <v>600</v>
          </cell>
          <cell r="P16">
            <v>700</v>
          </cell>
          <cell r="R16">
            <v>700</v>
          </cell>
          <cell r="S16">
            <v>700</v>
          </cell>
          <cell r="U16">
            <v>700</v>
          </cell>
        </row>
        <row r="17">
          <cell r="B17" t="str">
            <v>Đường Co Luồng -Nà Hé, xã Bảo Lâm, huyện Cao Lộc.(giai đoạn 2)</v>
          </cell>
          <cell r="C17" t="str">
            <v>xã Bảo Lâm</v>
          </cell>
          <cell r="D17">
            <v>2023</v>
          </cell>
          <cell r="F17">
            <v>800</v>
          </cell>
          <cell r="H17">
            <v>800</v>
          </cell>
          <cell r="I17">
            <v>800</v>
          </cell>
          <cell r="M17">
            <v>300</v>
          </cell>
          <cell r="O17">
            <v>300</v>
          </cell>
          <cell r="P17">
            <v>200</v>
          </cell>
          <cell r="R17">
            <v>200</v>
          </cell>
          <cell r="S17">
            <v>300</v>
          </cell>
          <cell r="U17">
            <v>300</v>
          </cell>
        </row>
        <row r="18">
          <cell r="B18" t="str">
            <v>San lấp và giải phóng mặt bằng Trụ sở Công an xã Thụy Hùng, huyện Cao Lộc</v>
          </cell>
          <cell r="C18" t="str">
            <v>xã Thụy Hùng</v>
          </cell>
          <cell r="D18">
            <v>2023</v>
          </cell>
          <cell r="F18">
            <v>1025</v>
          </cell>
          <cell r="H18">
            <v>1025</v>
          </cell>
          <cell r="I18">
            <v>1025</v>
          </cell>
          <cell r="M18">
            <v>200</v>
          </cell>
          <cell r="O18">
            <v>200</v>
          </cell>
          <cell r="P18">
            <v>200</v>
          </cell>
          <cell r="R18">
            <v>200</v>
          </cell>
          <cell r="S18">
            <v>625</v>
          </cell>
          <cell r="U18">
            <v>625</v>
          </cell>
        </row>
        <row r="19">
          <cell r="B19" t="str">
            <v>San lấp và giải phóng mặt bằng Trụ sở Công an xã Tân Thành, huyện Cao Lộc</v>
          </cell>
          <cell r="C19" t="str">
            <v>xã Tân Thành</v>
          </cell>
          <cell r="D19">
            <v>2023</v>
          </cell>
          <cell r="F19">
            <v>600</v>
          </cell>
          <cell r="H19">
            <v>600</v>
          </cell>
          <cell r="I19">
            <v>600</v>
          </cell>
          <cell r="M19">
            <v>200</v>
          </cell>
          <cell r="O19">
            <v>200</v>
          </cell>
          <cell r="P19">
            <v>200</v>
          </cell>
          <cell r="R19">
            <v>200</v>
          </cell>
          <cell r="S19">
            <v>200</v>
          </cell>
          <cell r="U19">
            <v>200</v>
          </cell>
        </row>
        <row r="20">
          <cell r="B20" t="str">
            <v>San lấp và giải phóng mặt bằng Trụ sở Công an xã Bình Trung, huyện Cao Lộc</v>
          </cell>
          <cell r="C20" t="str">
            <v>xã Bình Trung</v>
          </cell>
          <cell r="D20">
            <v>2023</v>
          </cell>
          <cell r="F20">
            <v>600</v>
          </cell>
          <cell r="H20">
            <v>600</v>
          </cell>
          <cell r="I20">
            <v>600</v>
          </cell>
          <cell r="M20">
            <v>200</v>
          </cell>
          <cell r="O20">
            <v>200</v>
          </cell>
          <cell r="P20">
            <v>200</v>
          </cell>
          <cell r="R20">
            <v>200</v>
          </cell>
          <cell r="S20">
            <v>200</v>
          </cell>
          <cell r="U20">
            <v>200</v>
          </cell>
        </row>
        <row r="21">
          <cell r="B21" t="str">
            <v>Đường Tam Độ, Nà Hán, Nà Pinh, xã Tân Liên, huyện Cao Lộc</v>
          </cell>
          <cell r="C21" t="str">
            <v>xã Tân Liên</v>
          </cell>
          <cell r="D21">
            <v>2024</v>
          </cell>
          <cell r="F21">
            <v>3000</v>
          </cell>
          <cell r="H21">
            <v>3000</v>
          </cell>
          <cell r="I21">
            <v>2000</v>
          </cell>
          <cell r="M21">
            <v>0</v>
          </cell>
          <cell r="P21">
            <v>1000</v>
          </cell>
          <cell r="R21">
            <v>1000</v>
          </cell>
          <cell r="S21">
            <v>1000</v>
          </cell>
          <cell r="U21">
            <v>1000</v>
          </cell>
        </row>
        <row r="22">
          <cell r="B22" t="str">
            <v>Bổ sung một số hạng mục trường Mầm non xã Tân Liên, huyện Cao Lộc</v>
          </cell>
          <cell r="C22" t="str">
            <v>xã Tân Liên</v>
          </cell>
          <cell r="D22">
            <v>2024</v>
          </cell>
          <cell r="F22">
            <v>2100</v>
          </cell>
          <cell r="H22">
            <v>2100</v>
          </cell>
          <cell r="I22">
            <v>1300</v>
          </cell>
          <cell r="M22">
            <v>0</v>
          </cell>
          <cell r="P22">
            <v>500</v>
          </cell>
          <cell r="R22">
            <v>500</v>
          </cell>
          <cell r="S22">
            <v>800</v>
          </cell>
          <cell r="U22">
            <v>800</v>
          </cell>
        </row>
        <row r="23">
          <cell r="B23" t="str">
            <v>Bổ sung một số hạng mục trường Tiểu học xã Tân Liên, huyện Cao Lộc</v>
          </cell>
          <cell r="C23" t="str">
            <v>xã Tân Liên</v>
          </cell>
          <cell r="D23">
            <v>2024</v>
          </cell>
          <cell r="F23">
            <v>7700</v>
          </cell>
          <cell r="H23">
            <v>7700</v>
          </cell>
          <cell r="I23">
            <v>4200</v>
          </cell>
          <cell r="M23">
            <v>0</v>
          </cell>
          <cell r="P23">
            <v>2000</v>
          </cell>
          <cell r="R23">
            <v>2000</v>
          </cell>
          <cell r="S23">
            <v>2200</v>
          </cell>
          <cell r="U23">
            <v>2200</v>
          </cell>
        </row>
        <row r="24">
          <cell r="B24" t="str">
            <v>Bổ sung một số hạng mục trường THCS xã Tân Liên, huyện Cao Lộc</v>
          </cell>
          <cell r="C24" t="str">
            <v>xã Tân Liên</v>
          </cell>
          <cell r="D24">
            <v>2024</v>
          </cell>
          <cell r="F24">
            <v>5400</v>
          </cell>
          <cell r="H24">
            <v>5400</v>
          </cell>
          <cell r="I24">
            <v>3000</v>
          </cell>
          <cell r="M24">
            <v>0</v>
          </cell>
          <cell r="P24">
            <v>1300</v>
          </cell>
          <cell r="R24">
            <v>1300</v>
          </cell>
          <cell r="S24">
            <v>1700</v>
          </cell>
          <cell r="U24">
            <v>1700</v>
          </cell>
        </row>
        <row r="25">
          <cell r="B25" t="str">
            <v>Bổ sung một số hạng mục phụ trợ Trụ sở các cơ quan UBND huyện Cao Lộc</v>
          </cell>
          <cell r="C25" t="str">
            <v>TT Cao Lộc</v>
          </cell>
          <cell r="D25">
            <v>2024</v>
          </cell>
          <cell r="F25">
            <v>400</v>
          </cell>
          <cell r="H25">
            <v>400</v>
          </cell>
          <cell r="I25">
            <v>400</v>
          </cell>
          <cell r="P25">
            <v>200</v>
          </cell>
          <cell r="R25">
            <v>200</v>
          </cell>
          <cell r="S25">
            <v>200</v>
          </cell>
          <cell r="U25">
            <v>200</v>
          </cell>
        </row>
        <row r="26">
          <cell r="B26" t="str">
            <v>Bổ sung một số hạng mục trường Mầm non xã Hải Yến, huyện Cao Lộc</v>
          </cell>
          <cell r="C26" t="str">
            <v>xã Hải Yến</v>
          </cell>
          <cell r="D26">
            <v>2025</v>
          </cell>
          <cell r="F26">
            <v>3000</v>
          </cell>
          <cell r="H26">
            <v>3000</v>
          </cell>
          <cell r="I26">
            <v>1300</v>
          </cell>
          <cell r="M26">
            <v>0</v>
          </cell>
          <cell r="P26">
            <v>0</v>
          </cell>
          <cell r="S26">
            <v>1300</v>
          </cell>
          <cell r="U26">
            <v>1300</v>
          </cell>
        </row>
        <row r="27">
          <cell r="B27" t="str">
            <v>Bổ sung một số hạng mục nhà văn hóa xã Hải Yến, huyện Cao Lộc</v>
          </cell>
          <cell r="C27" t="str">
            <v>xã Hải Yến</v>
          </cell>
          <cell r="D27">
            <v>2025</v>
          </cell>
          <cell r="F27">
            <v>2000</v>
          </cell>
          <cell r="H27">
            <v>2000</v>
          </cell>
          <cell r="I27">
            <v>800</v>
          </cell>
          <cell r="M27">
            <v>0</v>
          </cell>
          <cell r="P27">
            <v>0</v>
          </cell>
          <cell r="S27">
            <v>800</v>
          </cell>
          <cell r="U27">
            <v>800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01"/>
      <sheetName val="BM01a"/>
      <sheetName val="BM2"/>
      <sheetName val="BM 3"/>
      <sheetName val="BM 4"/>
      <sheetName val="BM 5"/>
      <sheetName val="BM 01g"/>
      <sheetName val="BM 6"/>
      <sheetName val="BM 7"/>
      <sheetName val="BM02"/>
      <sheetName val="BM02a"/>
      <sheetName val="BM 02b"/>
      <sheetName val="BM02c"/>
      <sheetName val="BM02d"/>
      <sheetName val="BM02e"/>
      <sheetName val="BM02g"/>
      <sheetName val="BM02h"/>
    </sheetNames>
    <sheetDataSet>
      <sheetData sheetId="0" refreshError="1"/>
      <sheetData sheetId="1" refreshError="1"/>
      <sheetData sheetId="2" refreshError="1"/>
      <sheetData sheetId="3" refreshError="1"/>
      <sheetData sheetId="4" refreshError="1">
        <row r="97">
          <cell r="B97" t="str">
            <v>Đường Pò Nghiều - Phú Xá - Hồng Phong ĐH.26), huyện Cao Lộc</v>
          </cell>
          <cell r="C97" t="str">
            <v>C</v>
          </cell>
          <cell r="D97" t="str">
            <v>xã Hồng Phong</v>
          </cell>
          <cell r="E97" t="str">
            <v>GTNT, 0,5km</v>
          </cell>
          <cell r="F97" t="str">
            <v>2021</v>
          </cell>
          <cell r="G97" t="str">
            <v>2483/QĐ-UBND ngày 22/7/2021</v>
          </cell>
          <cell r="H97">
            <v>3500</v>
          </cell>
          <cell r="I97">
            <v>3500</v>
          </cell>
          <cell r="J97">
            <v>0</v>
          </cell>
          <cell r="K97">
            <v>0</v>
          </cell>
          <cell r="L97">
            <v>4400</v>
          </cell>
          <cell r="M97">
            <v>4400</v>
          </cell>
          <cell r="N97">
            <v>0</v>
          </cell>
          <cell r="O97">
            <v>4400</v>
          </cell>
          <cell r="P97">
            <v>1100</v>
          </cell>
          <cell r="Q97">
            <v>1100</v>
          </cell>
          <cell r="R97">
            <v>0</v>
          </cell>
          <cell r="S97">
            <v>0</v>
          </cell>
          <cell r="T97">
            <v>200</v>
          </cell>
          <cell r="U97">
            <v>200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1200</v>
          </cell>
          <cell r="BC97">
            <v>1200</v>
          </cell>
          <cell r="BD97">
            <v>0</v>
          </cell>
          <cell r="BE97">
            <v>0</v>
          </cell>
          <cell r="BF97">
            <v>2100</v>
          </cell>
          <cell r="BG97">
            <v>2100</v>
          </cell>
          <cell r="BH97">
            <v>0</v>
          </cell>
          <cell r="BI97">
            <v>0</v>
          </cell>
          <cell r="BJ97">
            <v>3500</v>
          </cell>
          <cell r="BK97">
            <v>-900</v>
          </cell>
          <cell r="BL97">
            <v>0</v>
          </cell>
          <cell r="BM97" t="str">
            <v>Nợ do năm 2021, 2022 không thanh toán đc (vường GPMB) điều hòa đi cho ctrinh khác do</v>
          </cell>
        </row>
        <row r="98">
          <cell r="B98" t="str">
            <v>Trường Tiểu học TT Cao Lộc, huyện Cao Lộc. Hạng mục: 4 phòng học, bếp ăn, sơn cửa</v>
          </cell>
          <cell r="C98" t="str">
            <v>C</v>
          </cell>
          <cell r="D98" t="str">
            <v>TT Cao Lộc</v>
          </cell>
          <cell r="E98" t="str">
            <v>Dân dụng cấp III</v>
          </cell>
          <cell r="F98" t="str">
            <v>2021</v>
          </cell>
          <cell r="G98" t="str">
            <v xml:space="preserve">1021/QĐ-UBND ngày 24/3/2021 </v>
          </cell>
          <cell r="H98">
            <v>3500</v>
          </cell>
          <cell r="I98">
            <v>3500</v>
          </cell>
          <cell r="J98">
            <v>0</v>
          </cell>
          <cell r="K98">
            <v>0</v>
          </cell>
          <cell r="L98">
            <v>3500</v>
          </cell>
          <cell r="M98">
            <v>3500</v>
          </cell>
          <cell r="N98">
            <v>0</v>
          </cell>
          <cell r="O98">
            <v>3500</v>
          </cell>
          <cell r="P98">
            <v>1100</v>
          </cell>
          <cell r="Q98">
            <v>1100</v>
          </cell>
          <cell r="R98">
            <v>0</v>
          </cell>
          <cell r="S98">
            <v>0</v>
          </cell>
          <cell r="T98">
            <v>1100</v>
          </cell>
          <cell r="U98">
            <v>1100</v>
          </cell>
          <cell r="V98">
            <v>1200</v>
          </cell>
          <cell r="W98">
            <v>1200</v>
          </cell>
          <cell r="X98">
            <v>0</v>
          </cell>
          <cell r="Y98">
            <v>1200</v>
          </cell>
          <cell r="Z98">
            <v>1200</v>
          </cell>
          <cell r="AA98">
            <v>1200</v>
          </cell>
          <cell r="AB98">
            <v>1200</v>
          </cell>
          <cell r="AC98">
            <v>1200</v>
          </cell>
          <cell r="AD98">
            <v>0</v>
          </cell>
          <cell r="AE98">
            <v>0</v>
          </cell>
          <cell r="AF98">
            <v>1200</v>
          </cell>
          <cell r="AG98">
            <v>1200</v>
          </cell>
          <cell r="AH98">
            <v>0</v>
          </cell>
          <cell r="AI98">
            <v>0</v>
          </cell>
          <cell r="AJ98">
            <v>0</v>
          </cell>
          <cell r="AK98">
            <v>600</v>
          </cell>
          <cell r="AL98">
            <v>600</v>
          </cell>
          <cell r="AM98">
            <v>600</v>
          </cell>
          <cell r="AN98">
            <v>0</v>
          </cell>
          <cell r="AO98">
            <v>0</v>
          </cell>
          <cell r="AP98">
            <v>1200</v>
          </cell>
          <cell r="AQ98">
            <v>1200</v>
          </cell>
          <cell r="AR98">
            <v>1200</v>
          </cell>
          <cell r="AS98">
            <v>1200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3500</v>
          </cell>
          <cell r="BK98">
            <v>0</v>
          </cell>
          <cell r="BL98">
            <v>0</v>
          </cell>
          <cell r="BM98">
            <v>0</v>
          </cell>
        </row>
        <row r="99">
          <cell r="B99" t="str">
            <v>Trường TH xã Tân Liên, huyện Cao Lộc. Hạng mục 03 phòng học và sửa chữa cửa đã cũ</v>
          </cell>
          <cell r="C99" t="str">
            <v>C</v>
          </cell>
          <cell r="D99" t="str">
            <v>xã Tân Liên</v>
          </cell>
          <cell r="E99" t="str">
            <v>Dân dụng cấp III</v>
          </cell>
          <cell r="F99" t="str">
            <v>2021</v>
          </cell>
          <cell r="G99" t="str">
            <v xml:space="preserve">1388/QĐ-UBND ngày 23/4/2021 </v>
          </cell>
          <cell r="H99">
            <v>1600</v>
          </cell>
          <cell r="I99">
            <v>1600</v>
          </cell>
          <cell r="J99">
            <v>0</v>
          </cell>
          <cell r="K99">
            <v>0</v>
          </cell>
          <cell r="L99">
            <v>1600</v>
          </cell>
          <cell r="M99">
            <v>1600</v>
          </cell>
          <cell r="N99">
            <v>0</v>
          </cell>
          <cell r="O99">
            <v>1600</v>
          </cell>
          <cell r="P99">
            <v>600</v>
          </cell>
          <cell r="Q99">
            <v>600</v>
          </cell>
          <cell r="R99">
            <v>0</v>
          </cell>
          <cell r="S99">
            <v>0</v>
          </cell>
          <cell r="T99">
            <v>600</v>
          </cell>
          <cell r="U99">
            <v>600</v>
          </cell>
          <cell r="V99">
            <v>500</v>
          </cell>
          <cell r="W99">
            <v>500</v>
          </cell>
          <cell r="X99">
            <v>0</v>
          </cell>
          <cell r="Y99">
            <v>500</v>
          </cell>
          <cell r="Z99">
            <v>500</v>
          </cell>
          <cell r="AA99">
            <v>500</v>
          </cell>
          <cell r="AB99">
            <v>500</v>
          </cell>
          <cell r="AC99">
            <v>500</v>
          </cell>
          <cell r="AD99">
            <v>0</v>
          </cell>
          <cell r="AE99">
            <v>0</v>
          </cell>
          <cell r="AF99">
            <v>500</v>
          </cell>
          <cell r="AG99">
            <v>500</v>
          </cell>
          <cell r="AH99">
            <v>0</v>
          </cell>
          <cell r="AI99">
            <v>0</v>
          </cell>
          <cell r="AJ99">
            <v>0</v>
          </cell>
          <cell r="AK99">
            <v>250</v>
          </cell>
          <cell r="AL99">
            <v>250</v>
          </cell>
          <cell r="AM99">
            <v>250</v>
          </cell>
          <cell r="AN99">
            <v>0</v>
          </cell>
          <cell r="AO99">
            <v>0</v>
          </cell>
          <cell r="AP99">
            <v>500</v>
          </cell>
          <cell r="AQ99">
            <v>500</v>
          </cell>
          <cell r="AR99">
            <v>500</v>
          </cell>
          <cell r="AS99">
            <v>500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1600</v>
          </cell>
          <cell r="BK99">
            <v>0</v>
          </cell>
          <cell r="BL99">
            <v>0</v>
          </cell>
          <cell r="BM99">
            <v>0</v>
          </cell>
        </row>
        <row r="100">
          <cell r="B100" t="str">
            <v>Cải tạo, nâng cấp đường ĐH 30  xã Tân Liên, huyện Cao Lộc</v>
          </cell>
          <cell r="C100" t="str">
            <v>C</v>
          </cell>
          <cell r="D100" t="str">
            <v>xã Tân Liên</v>
          </cell>
          <cell r="E100" t="str">
            <v>GTNT,  1,5km</v>
          </cell>
          <cell r="F100" t="str">
            <v>2021</v>
          </cell>
          <cell r="G100" t="str">
            <v xml:space="preserve">1217/QĐ-UBND ngày 06/4/2021 </v>
          </cell>
          <cell r="H100">
            <v>7000</v>
          </cell>
          <cell r="I100">
            <v>7000</v>
          </cell>
          <cell r="J100">
            <v>0</v>
          </cell>
          <cell r="K100">
            <v>0</v>
          </cell>
          <cell r="L100">
            <v>7200</v>
          </cell>
          <cell r="M100">
            <v>7200</v>
          </cell>
          <cell r="N100">
            <v>0</v>
          </cell>
          <cell r="O100">
            <v>7200</v>
          </cell>
          <cell r="P100">
            <v>2200</v>
          </cell>
          <cell r="Q100">
            <v>2200</v>
          </cell>
          <cell r="R100">
            <v>0</v>
          </cell>
          <cell r="S100">
            <v>0</v>
          </cell>
          <cell r="T100">
            <v>2200</v>
          </cell>
          <cell r="U100">
            <v>2200</v>
          </cell>
          <cell r="V100">
            <v>2500</v>
          </cell>
          <cell r="W100">
            <v>2500</v>
          </cell>
          <cell r="X100">
            <v>0</v>
          </cell>
          <cell r="Y100">
            <v>2500</v>
          </cell>
          <cell r="Z100">
            <v>2500</v>
          </cell>
          <cell r="AA100">
            <v>2500</v>
          </cell>
          <cell r="AB100">
            <v>2500</v>
          </cell>
          <cell r="AC100">
            <v>2500</v>
          </cell>
          <cell r="AD100">
            <v>0</v>
          </cell>
          <cell r="AE100">
            <v>0</v>
          </cell>
          <cell r="AF100">
            <v>2500</v>
          </cell>
          <cell r="AG100">
            <v>2500</v>
          </cell>
          <cell r="AH100">
            <v>0</v>
          </cell>
          <cell r="AI100">
            <v>0</v>
          </cell>
          <cell r="AJ100">
            <v>0</v>
          </cell>
          <cell r="AK100">
            <v>1250</v>
          </cell>
          <cell r="AL100">
            <v>1250</v>
          </cell>
          <cell r="AM100">
            <v>1250</v>
          </cell>
          <cell r="AN100">
            <v>0</v>
          </cell>
          <cell r="AO100">
            <v>0</v>
          </cell>
          <cell r="AP100">
            <v>2500</v>
          </cell>
          <cell r="AQ100">
            <v>2500</v>
          </cell>
          <cell r="AR100">
            <v>2500</v>
          </cell>
          <cell r="AS100">
            <v>2500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7000</v>
          </cell>
          <cell r="BK100">
            <v>0</v>
          </cell>
          <cell r="BL100">
            <v>0</v>
          </cell>
          <cell r="BM100">
            <v>0</v>
          </cell>
        </row>
        <row r="101">
          <cell r="B101" t="str">
            <v>Cải tạo, nâng cấp đường ĐH 21 Bản Ngõa, xã Xuất Lễ, huyện Cao lộc</v>
          </cell>
          <cell r="C101" t="str">
            <v>C</v>
          </cell>
          <cell r="D101" t="str">
            <v>xã Xuất Lễ</v>
          </cell>
          <cell r="E101" t="str">
            <v>GTNT,  5km</v>
          </cell>
          <cell r="F101" t="str">
            <v>2021</v>
          </cell>
          <cell r="G101" t="str">
            <v xml:space="preserve">567/QĐ-UBND ngày 03/2/2021 </v>
          </cell>
          <cell r="H101">
            <v>10500</v>
          </cell>
          <cell r="I101">
            <v>10500</v>
          </cell>
          <cell r="J101">
            <v>0</v>
          </cell>
          <cell r="K101">
            <v>0</v>
          </cell>
          <cell r="L101">
            <v>10500</v>
          </cell>
          <cell r="M101">
            <v>10500</v>
          </cell>
          <cell r="N101">
            <v>0</v>
          </cell>
          <cell r="O101">
            <v>10500</v>
          </cell>
          <cell r="P101">
            <v>3600</v>
          </cell>
          <cell r="Q101">
            <v>3600</v>
          </cell>
          <cell r="R101">
            <v>0</v>
          </cell>
          <cell r="S101">
            <v>0</v>
          </cell>
          <cell r="T101">
            <v>3600</v>
          </cell>
          <cell r="U101">
            <v>3600</v>
          </cell>
          <cell r="V101">
            <v>3400</v>
          </cell>
          <cell r="W101">
            <v>3400</v>
          </cell>
          <cell r="X101">
            <v>0</v>
          </cell>
          <cell r="Y101">
            <v>3400</v>
          </cell>
          <cell r="Z101">
            <v>3400</v>
          </cell>
          <cell r="AA101">
            <v>3400</v>
          </cell>
          <cell r="AB101">
            <v>3400</v>
          </cell>
          <cell r="AC101">
            <v>3400</v>
          </cell>
          <cell r="AD101">
            <v>0</v>
          </cell>
          <cell r="AE101">
            <v>0</v>
          </cell>
          <cell r="AF101">
            <v>3500</v>
          </cell>
          <cell r="AG101">
            <v>3500</v>
          </cell>
          <cell r="AH101">
            <v>0</v>
          </cell>
          <cell r="AI101">
            <v>0</v>
          </cell>
          <cell r="AJ101">
            <v>0</v>
          </cell>
          <cell r="AK101">
            <v>1750</v>
          </cell>
          <cell r="AL101">
            <v>1750</v>
          </cell>
          <cell r="AM101">
            <v>1750</v>
          </cell>
          <cell r="AN101">
            <v>0</v>
          </cell>
          <cell r="AO101">
            <v>0</v>
          </cell>
          <cell r="AP101">
            <v>3500</v>
          </cell>
          <cell r="AQ101">
            <v>3500</v>
          </cell>
          <cell r="AR101">
            <v>3500</v>
          </cell>
          <cell r="AS101">
            <v>3500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10500</v>
          </cell>
          <cell r="BK101">
            <v>0</v>
          </cell>
          <cell r="BL101">
            <v>0</v>
          </cell>
          <cell r="BM101">
            <v>0</v>
          </cell>
        </row>
        <row r="102">
          <cell r="B102" t="str">
            <v>Xây dựng Trụ sở các cơ quan UBND huyện Cao Lộc</v>
          </cell>
          <cell r="C102" t="str">
            <v>C</v>
          </cell>
          <cell r="D102" t="str">
            <v>TT Cao Lộc</v>
          </cell>
          <cell r="E102" t="str">
            <v>Dân dụng cấp III</v>
          </cell>
          <cell r="F102" t="str">
            <v>2021</v>
          </cell>
          <cell r="G102" t="str">
            <v xml:space="preserve">1179/QĐ-UBND ngày 31/3/2021 </v>
          </cell>
          <cell r="H102">
            <v>8000</v>
          </cell>
          <cell r="I102">
            <v>8000</v>
          </cell>
          <cell r="J102">
            <v>0</v>
          </cell>
          <cell r="K102">
            <v>0</v>
          </cell>
          <cell r="L102">
            <v>8000</v>
          </cell>
          <cell r="M102">
            <v>8000</v>
          </cell>
          <cell r="N102">
            <v>0</v>
          </cell>
          <cell r="O102">
            <v>8000</v>
          </cell>
          <cell r="P102">
            <v>2600</v>
          </cell>
          <cell r="Q102">
            <v>2600</v>
          </cell>
          <cell r="R102">
            <v>0</v>
          </cell>
          <cell r="S102">
            <v>0</v>
          </cell>
          <cell r="T102">
            <v>2600</v>
          </cell>
          <cell r="U102">
            <v>2600</v>
          </cell>
          <cell r="V102">
            <v>2500</v>
          </cell>
          <cell r="W102">
            <v>2500</v>
          </cell>
          <cell r="X102">
            <v>0</v>
          </cell>
          <cell r="Y102">
            <v>2500</v>
          </cell>
          <cell r="Z102">
            <v>2500</v>
          </cell>
          <cell r="AA102">
            <v>2500</v>
          </cell>
          <cell r="AB102">
            <v>2500</v>
          </cell>
          <cell r="AC102">
            <v>2500</v>
          </cell>
          <cell r="AD102">
            <v>0</v>
          </cell>
          <cell r="AE102">
            <v>0</v>
          </cell>
          <cell r="AF102">
            <v>2900</v>
          </cell>
          <cell r="AG102">
            <v>2900</v>
          </cell>
          <cell r="AH102">
            <v>0</v>
          </cell>
          <cell r="AI102">
            <v>0</v>
          </cell>
          <cell r="AJ102">
            <v>0</v>
          </cell>
          <cell r="AK102">
            <v>1450</v>
          </cell>
          <cell r="AL102">
            <v>1450</v>
          </cell>
          <cell r="AM102">
            <v>1450</v>
          </cell>
          <cell r="AN102">
            <v>0</v>
          </cell>
          <cell r="AO102">
            <v>0</v>
          </cell>
          <cell r="AP102">
            <v>2900</v>
          </cell>
          <cell r="AQ102">
            <v>2900</v>
          </cell>
          <cell r="AR102">
            <v>2900</v>
          </cell>
          <cell r="AS102">
            <v>2900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8000</v>
          </cell>
          <cell r="BK102">
            <v>0</v>
          </cell>
          <cell r="BL102">
            <v>0</v>
          </cell>
          <cell r="BM102">
            <v>0</v>
          </cell>
        </row>
        <row r="103">
          <cell r="B103" t="str">
            <v>Cải tạo, nâng cấp Trụ sở UBND xã Thụy Hùng, huyện Cao Lộc</v>
          </cell>
          <cell r="C103" t="str">
            <v>C</v>
          </cell>
          <cell r="D103" t="str">
            <v>xã Thụy Hùng</v>
          </cell>
          <cell r="E103" t="str">
            <v>Dân dụng cấp III</v>
          </cell>
          <cell r="F103" t="str">
            <v>2021</v>
          </cell>
          <cell r="G103" t="str">
            <v>1813/QĐ-UBND ngày 26/5/2021</v>
          </cell>
          <cell r="H103">
            <v>2500</v>
          </cell>
          <cell r="I103">
            <v>2500</v>
          </cell>
          <cell r="J103">
            <v>0</v>
          </cell>
          <cell r="K103">
            <v>0</v>
          </cell>
          <cell r="L103">
            <v>2500</v>
          </cell>
          <cell r="M103">
            <v>2500</v>
          </cell>
          <cell r="N103">
            <v>0</v>
          </cell>
          <cell r="O103">
            <v>2500</v>
          </cell>
          <cell r="P103">
            <v>800</v>
          </cell>
          <cell r="Q103">
            <v>800</v>
          </cell>
          <cell r="R103">
            <v>0</v>
          </cell>
          <cell r="S103">
            <v>0</v>
          </cell>
          <cell r="T103">
            <v>800</v>
          </cell>
          <cell r="U103">
            <v>800</v>
          </cell>
          <cell r="V103">
            <v>900</v>
          </cell>
          <cell r="W103">
            <v>900</v>
          </cell>
          <cell r="X103">
            <v>0</v>
          </cell>
          <cell r="Y103">
            <v>900</v>
          </cell>
          <cell r="Z103">
            <v>900</v>
          </cell>
          <cell r="AA103">
            <v>900</v>
          </cell>
          <cell r="AB103">
            <v>900</v>
          </cell>
          <cell r="AC103">
            <v>900</v>
          </cell>
          <cell r="AD103">
            <v>0</v>
          </cell>
          <cell r="AE103">
            <v>0</v>
          </cell>
          <cell r="AF103">
            <v>800</v>
          </cell>
          <cell r="AG103">
            <v>800</v>
          </cell>
          <cell r="AH103">
            <v>0</v>
          </cell>
          <cell r="AI103">
            <v>0</v>
          </cell>
          <cell r="AJ103">
            <v>0</v>
          </cell>
          <cell r="AK103">
            <v>400</v>
          </cell>
          <cell r="AL103">
            <v>400</v>
          </cell>
          <cell r="AM103">
            <v>400</v>
          </cell>
          <cell r="AN103">
            <v>0</v>
          </cell>
          <cell r="AO103">
            <v>0</v>
          </cell>
          <cell r="AP103">
            <v>800</v>
          </cell>
          <cell r="AQ103">
            <v>800</v>
          </cell>
          <cell r="AR103">
            <v>800</v>
          </cell>
          <cell r="AS103">
            <v>800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2500</v>
          </cell>
          <cell r="BK103">
            <v>0</v>
          </cell>
          <cell r="BL103">
            <v>0</v>
          </cell>
          <cell r="BM103">
            <v>0</v>
          </cell>
        </row>
        <row r="104">
          <cell r="B104" t="str">
            <v>Đường Còn Khoang - Pá Phiêng (Km2+250 QL 1B), xã Hồng Phong, huyện Cao Lộc</v>
          </cell>
          <cell r="C104" t="str">
            <v>C</v>
          </cell>
          <cell r="D104" t="str">
            <v>xã Hồng Phong</v>
          </cell>
          <cell r="E104" t="str">
            <v>GTNT,  1,5km</v>
          </cell>
          <cell r="F104" t="str">
            <v>2021</v>
          </cell>
          <cell r="G104" t="str">
            <v xml:space="preserve">1307/QĐ-UBND ngày 16/4/2021 </v>
          </cell>
          <cell r="H104">
            <v>2300</v>
          </cell>
          <cell r="I104">
            <v>2300</v>
          </cell>
          <cell r="J104">
            <v>0</v>
          </cell>
          <cell r="K104">
            <v>0</v>
          </cell>
          <cell r="L104">
            <v>2300</v>
          </cell>
          <cell r="M104">
            <v>2300</v>
          </cell>
          <cell r="N104">
            <v>0</v>
          </cell>
          <cell r="O104">
            <v>2300</v>
          </cell>
          <cell r="P104">
            <v>700</v>
          </cell>
          <cell r="Q104">
            <v>700</v>
          </cell>
          <cell r="R104">
            <v>0</v>
          </cell>
          <cell r="S104">
            <v>0</v>
          </cell>
          <cell r="T104">
            <v>700</v>
          </cell>
          <cell r="U104">
            <v>700</v>
          </cell>
          <cell r="V104">
            <v>800</v>
          </cell>
          <cell r="W104">
            <v>800</v>
          </cell>
          <cell r="X104">
            <v>0</v>
          </cell>
          <cell r="Y104">
            <v>800</v>
          </cell>
          <cell r="Z104">
            <v>800</v>
          </cell>
          <cell r="AA104">
            <v>800</v>
          </cell>
          <cell r="AB104">
            <v>800</v>
          </cell>
          <cell r="AC104">
            <v>800</v>
          </cell>
          <cell r="AD104">
            <v>0</v>
          </cell>
          <cell r="AE104">
            <v>0</v>
          </cell>
          <cell r="AF104">
            <v>800</v>
          </cell>
          <cell r="AG104">
            <v>800</v>
          </cell>
          <cell r="AH104">
            <v>0</v>
          </cell>
          <cell r="AI104">
            <v>0</v>
          </cell>
          <cell r="AJ104">
            <v>0</v>
          </cell>
          <cell r="AK104">
            <v>400</v>
          </cell>
          <cell r="AL104">
            <v>400</v>
          </cell>
          <cell r="AM104">
            <v>400</v>
          </cell>
          <cell r="AN104">
            <v>0</v>
          </cell>
          <cell r="AO104">
            <v>0</v>
          </cell>
          <cell r="AP104">
            <v>800</v>
          </cell>
          <cell r="AQ104">
            <v>800</v>
          </cell>
          <cell r="AR104">
            <v>800</v>
          </cell>
          <cell r="AS104">
            <v>800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2300</v>
          </cell>
          <cell r="BK104">
            <v>0</v>
          </cell>
          <cell r="BL104">
            <v>0</v>
          </cell>
          <cell r="BM104">
            <v>0</v>
          </cell>
        </row>
        <row r="105">
          <cell r="B105" t="str">
            <v>Xây dựng Khuôn viên Khu ao thị trấn Cao Lộc, huyện cao Lộc</v>
          </cell>
          <cell r="C105" t="str">
            <v>C</v>
          </cell>
          <cell r="D105" t="str">
            <v>TT Cao Lộc</v>
          </cell>
          <cell r="E105" t="str">
            <v>Công trình công cộng</v>
          </cell>
          <cell r="F105" t="str">
            <v>2021</v>
          </cell>
          <cell r="G105" t="str">
            <v>1703/QĐ-UBND ngày 17/5/2021</v>
          </cell>
          <cell r="H105">
            <v>13500</v>
          </cell>
          <cell r="I105">
            <v>13500</v>
          </cell>
          <cell r="J105">
            <v>0</v>
          </cell>
          <cell r="K105">
            <v>0</v>
          </cell>
          <cell r="L105">
            <v>13500</v>
          </cell>
          <cell r="M105">
            <v>13500</v>
          </cell>
          <cell r="N105">
            <v>0</v>
          </cell>
          <cell r="O105">
            <v>13500</v>
          </cell>
          <cell r="P105">
            <v>3800</v>
          </cell>
          <cell r="Q105">
            <v>3800</v>
          </cell>
          <cell r="R105">
            <v>0</v>
          </cell>
          <cell r="S105">
            <v>0</v>
          </cell>
          <cell r="T105">
            <v>3800</v>
          </cell>
          <cell r="U105">
            <v>3800</v>
          </cell>
          <cell r="V105">
            <v>2800</v>
          </cell>
          <cell r="W105">
            <v>2800</v>
          </cell>
          <cell r="X105">
            <v>0</v>
          </cell>
          <cell r="Y105">
            <v>2800</v>
          </cell>
          <cell r="Z105">
            <v>2800</v>
          </cell>
          <cell r="AA105">
            <v>2800</v>
          </cell>
          <cell r="AB105">
            <v>2800</v>
          </cell>
          <cell r="AC105">
            <v>2800</v>
          </cell>
          <cell r="AD105">
            <v>0</v>
          </cell>
          <cell r="AE105">
            <v>0</v>
          </cell>
          <cell r="AF105">
            <v>3000</v>
          </cell>
          <cell r="AG105">
            <v>3000</v>
          </cell>
          <cell r="AH105">
            <v>0</v>
          </cell>
          <cell r="AI105">
            <v>0</v>
          </cell>
          <cell r="AJ105">
            <v>0</v>
          </cell>
          <cell r="AK105">
            <v>1500</v>
          </cell>
          <cell r="AL105">
            <v>1500</v>
          </cell>
          <cell r="AM105">
            <v>1500</v>
          </cell>
          <cell r="AN105">
            <v>0</v>
          </cell>
          <cell r="AO105">
            <v>0</v>
          </cell>
          <cell r="AP105">
            <v>3000</v>
          </cell>
          <cell r="AQ105">
            <v>3000</v>
          </cell>
          <cell r="AR105">
            <v>3000</v>
          </cell>
          <cell r="AS105">
            <v>3000</v>
          </cell>
          <cell r="AT105">
            <v>0</v>
          </cell>
          <cell r="AU105">
            <v>0</v>
          </cell>
          <cell r="AV105">
            <v>0</v>
          </cell>
          <cell r="AW105">
            <v>0</v>
          </cell>
          <cell r="AX105">
            <v>0</v>
          </cell>
          <cell r="AY105">
            <v>0</v>
          </cell>
          <cell r="AZ105">
            <v>0</v>
          </cell>
          <cell r="BA105">
            <v>0</v>
          </cell>
          <cell r="BB105">
            <v>3900</v>
          </cell>
          <cell r="BC105">
            <v>3900</v>
          </cell>
          <cell r="BD105">
            <v>0</v>
          </cell>
          <cell r="BE105">
            <v>0</v>
          </cell>
          <cell r="BF105">
            <v>0</v>
          </cell>
          <cell r="BG105">
            <v>0</v>
          </cell>
          <cell r="BH105">
            <v>0</v>
          </cell>
          <cell r="BI105">
            <v>0</v>
          </cell>
          <cell r="BJ105">
            <v>13500</v>
          </cell>
          <cell r="BK105">
            <v>0</v>
          </cell>
          <cell r="BL105">
            <v>0</v>
          </cell>
          <cell r="BM105">
            <v>0</v>
          </cell>
        </row>
        <row r="106">
          <cell r="B106" t="str">
            <v>Sửa chữa trụ sở Liên cơ quan huyện Cao Lộc</v>
          </cell>
          <cell r="C106" t="str">
            <v>C</v>
          </cell>
          <cell r="D106" t="str">
            <v>TT Cao Lộc</v>
          </cell>
          <cell r="E106" t="str">
            <v>Dân dụng cấp III</v>
          </cell>
          <cell r="F106" t="str">
            <v>2021</v>
          </cell>
          <cell r="G106" t="str">
            <v>QĐ:4384/QĐ-UBND ngày 22/9/2021</v>
          </cell>
          <cell r="H106">
            <v>850</v>
          </cell>
          <cell r="I106">
            <v>850</v>
          </cell>
          <cell r="J106">
            <v>0</v>
          </cell>
          <cell r="K106">
            <v>0</v>
          </cell>
          <cell r="L106">
            <v>850</v>
          </cell>
          <cell r="M106">
            <v>850</v>
          </cell>
          <cell r="N106">
            <v>0</v>
          </cell>
          <cell r="O106">
            <v>850</v>
          </cell>
          <cell r="P106">
            <v>500</v>
          </cell>
          <cell r="Q106">
            <v>500</v>
          </cell>
          <cell r="R106">
            <v>0</v>
          </cell>
          <cell r="S106">
            <v>0</v>
          </cell>
          <cell r="T106">
            <v>500</v>
          </cell>
          <cell r="U106">
            <v>500</v>
          </cell>
          <cell r="V106">
            <v>200</v>
          </cell>
          <cell r="W106">
            <v>200</v>
          </cell>
          <cell r="X106">
            <v>0</v>
          </cell>
          <cell r="Y106">
            <v>200</v>
          </cell>
          <cell r="Z106">
            <v>200</v>
          </cell>
          <cell r="AA106">
            <v>200</v>
          </cell>
          <cell r="AB106">
            <v>200</v>
          </cell>
          <cell r="AC106">
            <v>200</v>
          </cell>
          <cell r="AD106">
            <v>0</v>
          </cell>
          <cell r="AE106">
            <v>0</v>
          </cell>
          <cell r="AF106">
            <v>150</v>
          </cell>
          <cell r="AG106">
            <v>150</v>
          </cell>
          <cell r="AH106">
            <v>0</v>
          </cell>
          <cell r="AI106">
            <v>0</v>
          </cell>
          <cell r="AJ106">
            <v>0</v>
          </cell>
          <cell r="AK106">
            <v>75</v>
          </cell>
          <cell r="AL106">
            <v>75</v>
          </cell>
          <cell r="AM106">
            <v>75</v>
          </cell>
          <cell r="AN106">
            <v>0</v>
          </cell>
          <cell r="AO106">
            <v>0</v>
          </cell>
          <cell r="AP106">
            <v>150</v>
          </cell>
          <cell r="AQ106">
            <v>150</v>
          </cell>
          <cell r="AR106">
            <v>150</v>
          </cell>
          <cell r="AS106">
            <v>150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850</v>
          </cell>
          <cell r="BK106">
            <v>0</v>
          </cell>
          <cell r="BL106">
            <v>0</v>
          </cell>
          <cell r="BM106">
            <v>0</v>
          </cell>
        </row>
        <row r="107">
          <cell r="B107" t="str">
            <v>Di chuyển trạm biến áp Cao Lộc 6, thị trấn Cao Lộc, huyện Cao Lộc</v>
          </cell>
          <cell r="C107" t="str">
            <v>C</v>
          </cell>
          <cell r="D107" t="str">
            <v>TT Cao Lộc</v>
          </cell>
          <cell r="E107" t="str">
            <v>Hạ tầng kỹ thuật</v>
          </cell>
          <cell r="F107" t="str">
            <v>2021</v>
          </cell>
          <cell r="G107" t="str">
            <v>QĐ:4383/QĐ-UBND ngày 22/9/2021</v>
          </cell>
          <cell r="H107">
            <v>900</v>
          </cell>
          <cell r="I107">
            <v>900</v>
          </cell>
          <cell r="J107">
            <v>0</v>
          </cell>
          <cell r="K107">
            <v>0</v>
          </cell>
          <cell r="L107">
            <v>900</v>
          </cell>
          <cell r="M107">
            <v>900</v>
          </cell>
          <cell r="N107">
            <v>0</v>
          </cell>
          <cell r="O107">
            <v>900</v>
          </cell>
          <cell r="P107">
            <v>540</v>
          </cell>
          <cell r="Q107">
            <v>540</v>
          </cell>
          <cell r="R107">
            <v>0</v>
          </cell>
          <cell r="S107">
            <v>0</v>
          </cell>
          <cell r="T107">
            <v>540</v>
          </cell>
          <cell r="U107">
            <v>540</v>
          </cell>
          <cell r="V107">
            <v>180</v>
          </cell>
          <cell r="W107">
            <v>180</v>
          </cell>
          <cell r="X107">
            <v>0</v>
          </cell>
          <cell r="Y107">
            <v>180</v>
          </cell>
          <cell r="Z107">
            <v>180</v>
          </cell>
          <cell r="AA107">
            <v>180</v>
          </cell>
          <cell r="AB107">
            <v>180</v>
          </cell>
          <cell r="AC107">
            <v>180</v>
          </cell>
          <cell r="AD107">
            <v>0</v>
          </cell>
          <cell r="AE107">
            <v>0</v>
          </cell>
          <cell r="AF107">
            <v>180</v>
          </cell>
          <cell r="AG107">
            <v>180</v>
          </cell>
          <cell r="AH107">
            <v>0</v>
          </cell>
          <cell r="AI107">
            <v>0</v>
          </cell>
          <cell r="AJ107">
            <v>0</v>
          </cell>
          <cell r="AK107">
            <v>90</v>
          </cell>
          <cell r="AL107">
            <v>90</v>
          </cell>
          <cell r="AM107">
            <v>90</v>
          </cell>
          <cell r="AN107">
            <v>0</v>
          </cell>
          <cell r="AO107">
            <v>0</v>
          </cell>
          <cell r="AP107">
            <v>180</v>
          </cell>
          <cell r="AQ107">
            <v>180</v>
          </cell>
          <cell r="AR107">
            <v>180</v>
          </cell>
          <cell r="AS107">
            <v>180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900</v>
          </cell>
          <cell r="BK107">
            <v>0</v>
          </cell>
          <cell r="BL107">
            <v>0</v>
          </cell>
          <cell r="BM107">
            <v>0</v>
          </cell>
        </row>
        <row r="108">
          <cell r="B108" t="str">
            <v>Cải tạo, sửa chữa khuôn viên cây xanh N16 (giáp QL1), thị trấn Cao Lộc, huyện Cao Lộc</v>
          </cell>
          <cell r="C108" t="str">
            <v>C</v>
          </cell>
          <cell r="D108" t="str">
            <v>TT Cao Lộc</v>
          </cell>
          <cell r="E108" t="str">
            <v>Công trình công cộng</v>
          </cell>
          <cell r="F108" t="str">
            <v>2021</v>
          </cell>
          <cell r="G108" t="str">
            <v>QĐ:4383/QĐ-UBND ngày 22/9/2021</v>
          </cell>
          <cell r="H108">
            <v>5000</v>
          </cell>
          <cell r="I108">
            <v>5000</v>
          </cell>
          <cell r="J108">
            <v>0</v>
          </cell>
          <cell r="K108">
            <v>0</v>
          </cell>
          <cell r="L108">
            <v>5000</v>
          </cell>
          <cell r="M108">
            <v>5000</v>
          </cell>
          <cell r="N108">
            <v>0</v>
          </cell>
          <cell r="O108">
            <v>5000</v>
          </cell>
          <cell r="P108">
            <v>2000</v>
          </cell>
          <cell r="Q108">
            <v>2000</v>
          </cell>
          <cell r="R108">
            <v>0</v>
          </cell>
          <cell r="S108">
            <v>0</v>
          </cell>
          <cell r="T108">
            <v>2000</v>
          </cell>
          <cell r="U108">
            <v>2000</v>
          </cell>
          <cell r="V108">
            <v>1000</v>
          </cell>
          <cell r="W108">
            <v>1000</v>
          </cell>
          <cell r="X108">
            <v>0</v>
          </cell>
          <cell r="Y108">
            <v>1000</v>
          </cell>
          <cell r="Z108">
            <v>1000</v>
          </cell>
          <cell r="AA108">
            <v>1000</v>
          </cell>
          <cell r="AB108">
            <v>1000</v>
          </cell>
          <cell r="AC108">
            <v>1000</v>
          </cell>
          <cell r="AD108">
            <v>0</v>
          </cell>
          <cell r="AE108">
            <v>0</v>
          </cell>
          <cell r="AF108">
            <v>900</v>
          </cell>
          <cell r="AG108">
            <v>900</v>
          </cell>
          <cell r="AH108">
            <v>0</v>
          </cell>
          <cell r="AI108">
            <v>0</v>
          </cell>
          <cell r="AJ108">
            <v>0</v>
          </cell>
          <cell r="AK108">
            <v>450</v>
          </cell>
          <cell r="AL108">
            <v>450</v>
          </cell>
          <cell r="AM108">
            <v>450</v>
          </cell>
          <cell r="AN108">
            <v>0</v>
          </cell>
          <cell r="AO108">
            <v>0</v>
          </cell>
          <cell r="AP108">
            <v>900</v>
          </cell>
          <cell r="AQ108">
            <v>900</v>
          </cell>
          <cell r="AR108">
            <v>900</v>
          </cell>
          <cell r="AS108">
            <v>900</v>
          </cell>
          <cell r="AT108">
            <v>0</v>
          </cell>
          <cell r="AU108">
            <v>0</v>
          </cell>
          <cell r="AV108">
            <v>0</v>
          </cell>
          <cell r="AW108">
            <v>0</v>
          </cell>
          <cell r="AX108">
            <v>0</v>
          </cell>
          <cell r="AY108">
            <v>0</v>
          </cell>
          <cell r="AZ108">
            <v>0</v>
          </cell>
          <cell r="BA108">
            <v>0</v>
          </cell>
          <cell r="BB108">
            <v>1100</v>
          </cell>
          <cell r="BC108">
            <v>1100</v>
          </cell>
          <cell r="BD108">
            <v>0</v>
          </cell>
          <cell r="BE108">
            <v>0</v>
          </cell>
          <cell r="BF108">
            <v>0</v>
          </cell>
          <cell r="BG108">
            <v>0</v>
          </cell>
          <cell r="BH108">
            <v>0</v>
          </cell>
          <cell r="BI108">
            <v>0</v>
          </cell>
          <cell r="BJ108">
            <v>5000</v>
          </cell>
          <cell r="BK108">
            <v>0</v>
          </cell>
          <cell r="BL108">
            <v>0</v>
          </cell>
          <cell r="BM108">
            <v>0</v>
          </cell>
        </row>
        <row r="109">
          <cell r="B109" t="str">
            <v>Đường Nà Nùng - Pò Tang, xã Hợp Thành, huyện Cao Lộc</v>
          </cell>
          <cell r="C109" t="str">
            <v>C</v>
          </cell>
          <cell r="D109" t="str">
            <v>xã Hợp Thành</v>
          </cell>
          <cell r="E109" t="str">
            <v>GTNT</v>
          </cell>
          <cell r="F109" t="str">
            <v>2021</v>
          </cell>
          <cell r="G109" t="str">
            <v xml:space="preserve">531/QĐ-UBND ngày 01/02/2021 </v>
          </cell>
          <cell r="H109">
            <v>9000</v>
          </cell>
          <cell r="I109">
            <v>9000</v>
          </cell>
          <cell r="J109">
            <v>0</v>
          </cell>
          <cell r="K109">
            <v>0</v>
          </cell>
          <cell r="L109">
            <v>9000</v>
          </cell>
          <cell r="M109">
            <v>9000</v>
          </cell>
          <cell r="N109">
            <v>0</v>
          </cell>
          <cell r="O109">
            <v>9000</v>
          </cell>
          <cell r="P109">
            <v>3000</v>
          </cell>
          <cell r="Q109">
            <v>3000</v>
          </cell>
          <cell r="R109">
            <v>0</v>
          </cell>
          <cell r="S109">
            <v>0</v>
          </cell>
          <cell r="T109">
            <v>3000</v>
          </cell>
          <cell r="U109">
            <v>3000</v>
          </cell>
          <cell r="V109">
            <v>1400</v>
          </cell>
          <cell r="W109">
            <v>1400</v>
          </cell>
          <cell r="X109">
            <v>0</v>
          </cell>
          <cell r="Y109">
            <v>1400</v>
          </cell>
          <cell r="Z109">
            <v>1400</v>
          </cell>
          <cell r="AA109">
            <v>1400</v>
          </cell>
          <cell r="AB109">
            <v>1400</v>
          </cell>
          <cell r="AC109">
            <v>1400</v>
          </cell>
          <cell r="AD109">
            <v>0</v>
          </cell>
          <cell r="AE109">
            <v>0</v>
          </cell>
          <cell r="AF109">
            <v>3300</v>
          </cell>
          <cell r="AG109">
            <v>3300</v>
          </cell>
          <cell r="AH109">
            <v>0</v>
          </cell>
          <cell r="AI109">
            <v>0</v>
          </cell>
          <cell r="AJ109">
            <v>0</v>
          </cell>
          <cell r="AK109">
            <v>1650</v>
          </cell>
          <cell r="AL109">
            <v>1650</v>
          </cell>
          <cell r="AM109">
            <v>1650</v>
          </cell>
          <cell r="AN109">
            <v>0</v>
          </cell>
          <cell r="AO109">
            <v>0</v>
          </cell>
          <cell r="AP109">
            <v>3300</v>
          </cell>
          <cell r="AQ109">
            <v>3300</v>
          </cell>
          <cell r="AR109">
            <v>3300</v>
          </cell>
          <cell r="AS109">
            <v>3300</v>
          </cell>
          <cell r="AT109">
            <v>0</v>
          </cell>
          <cell r="AU109">
            <v>0</v>
          </cell>
          <cell r="AV109">
            <v>0</v>
          </cell>
          <cell r="AW109">
            <v>0</v>
          </cell>
          <cell r="AX109">
            <v>0</v>
          </cell>
          <cell r="AY109">
            <v>0</v>
          </cell>
          <cell r="AZ109">
            <v>0</v>
          </cell>
          <cell r="BA109">
            <v>0</v>
          </cell>
          <cell r="BB109">
            <v>0</v>
          </cell>
          <cell r="BC109">
            <v>0</v>
          </cell>
          <cell r="BD109">
            <v>0</v>
          </cell>
          <cell r="BE109">
            <v>0</v>
          </cell>
          <cell r="BF109">
            <v>1300</v>
          </cell>
          <cell r="BG109">
            <v>1300</v>
          </cell>
          <cell r="BH109">
            <v>0</v>
          </cell>
          <cell r="BI109">
            <v>0</v>
          </cell>
          <cell r="BJ109">
            <v>9000</v>
          </cell>
          <cell r="BK109">
            <v>0</v>
          </cell>
          <cell r="BL109">
            <v>0</v>
          </cell>
          <cell r="BM109" t="str">
            <v>Nợ do năm 2022 chưa bố trí được</v>
          </cell>
        </row>
        <row r="110">
          <cell r="B110" t="str">
            <v>Trường THCS xã Hải Yến, huyện Cao Lộc. Hạng mục phòng hội đồng , truyền thống, nhà kho, nhà vệ sinh giáo viên</v>
          </cell>
          <cell r="C110" t="str">
            <v>C</v>
          </cell>
          <cell r="D110" t="str">
            <v>xã Hải Yến</v>
          </cell>
          <cell r="E110" t="str">
            <v>Dân dụng cấp III</v>
          </cell>
          <cell r="F110" t="str">
            <v>2021</v>
          </cell>
          <cell r="G110" t="str">
            <v xml:space="preserve">1290/QĐ-UBND ngày 13/4/2021 </v>
          </cell>
          <cell r="H110">
            <v>1200</v>
          </cell>
          <cell r="I110">
            <v>1200</v>
          </cell>
          <cell r="J110">
            <v>0</v>
          </cell>
          <cell r="K110">
            <v>0</v>
          </cell>
          <cell r="L110">
            <v>1200</v>
          </cell>
          <cell r="M110">
            <v>1200</v>
          </cell>
          <cell r="N110">
            <v>0</v>
          </cell>
          <cell r="O110">
            <v>1200</v>
          </cell>
          <cell r="P110">
            <v>400</v>
          </cell>
          <cell r="Q110">
            <v>400</v>
          </cell>
          <cell r="R110">
            <v>0</v>
          </cell>
          <cell r="S110">
            <v>0</v>
          </cell>
          <cell r="T110">
            <v>400</v>
          </cell>
          <cell r="U110">
            <v>400</v>
          </cell>
          <cell r="V110">
            <v>400</v>
          </cell>
          <cell r="W110">
            <v>400</v>
          </cell>
          <cell r="X110">
            <v>0</v>
          </cell>
          <cell r="Y110">
            <v>400</v>
          </cell>
          <cell r="Z110">
            <v>400</v>
          </cell>
          <cell r="AA110">
            <v>400</v>
          </cell>
          <cell r="AB110">
            <v>400</v>
          </cell>
          <cell r="AC110">
            <v>400</v>
          </cell>
          <cell r="AD110">
            <v>0</v>
          </cell>
          <cell r="AE110">
            <v>0</v>
          </cell>
          <cell r="AF110">
            <v>400</v>
          </cell>
          <cell r="AG110">
            <v>400</v>
          </cell>
          <cell r="AH110">
            <v>0</v>
          </cell>
          <cell r="AI110">
            <v>0</v>
          </cell>
          <cell r="AJ110">
            <v>0</v>
          </cell>
          <cell r="AK110">
            <v>200</v>
          </cell>
          <cell r="AL110">
            <v>200</v>
          </cell>
          <cell r="AM110">
            <v>200</v>
          </cell>
          <cell r="AN110">
            <v>0</v>
          </cell>
          <cell r="AO110">
            <v>0</v>
          </cell>
          <cell r="AP110">
            <v>400</v>
          </cell>
          <cell r="AQ110">
            <v>400</v>
          </cell>
          <cell r="AR110">
            <v>400</v>
          </cell>
          <cell r="AS110">
            <v>400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1200</v>
          </cell>
          <cell r="BK110">
            <v>0</v>
          </cell>
          <cell r="BL110">
            <v>0</v>
          </cell>
          <cell r="BM110">
            <v>0</v>
          </cell>
        </row>
        <row r="111">
          <cell r="B111" t="str">
            <v>Đường Khuổi Phầy - Sông Danh xã Hải Yến, huyện Cao Lộc</v>
          </cell>
          <cell r="C111" t="str">
            <v>C</v>
          </cell>
          <cell r="D111" t="str">
            <v>xã Hải Yến</v>
          </cell>
          <cell r="E111" t="str">
            <v>GTNT 1,3km</v>
          </cell>
          <cell r="F111" t="str">
            <v>2021</v>
          </cell>
          <cell r="G111" t="str">
            <v xml:space="preserve">1218/QĐ-UBND ngày 06/4/2021 </v>
          </cell>
          <cell r="H111">
            <v>2500</v>
          </cell>
          <cell r="I111">
            <v>2500</v>
          </cell>
          <cell r="J111">
            <v>0</v>
          </cell>
          <cell r="K111">
            <v>0</v>
          </cell>
          <cell r="L111">
            <v>2500</v>
          </cell>
          <cell r="M111">
            <v>2500</v>
          </cell>
          <cell r="N111">
            <v>0</v>
          </cell>
          <cell r="O111">
            <v>2500</v>
          </cell>
          <cell r="P111">
            <v>700</v>
          </cell>
          <cell r="Q111">
            <v>700</v>
          </cell>
          <cell r="R111">
            <v>0</v>
          </cell>
          <cell r="S111">
            <v>0</v>
          </cell>
          <cell r="T111">
            <v>700</v>
          </cell>
          <cell r="U111">
            <v>700</v>
          </cell>
          <cell r="V111">
            <v>1000</v>
          </cell>
          <cell r="W111">
            <v>1000</v>
          </cell>
          <cell r="X111">
            <v>0</v>
          </cell>
          <cell r="Y111">
            <v>1000</v>
          </cell>
          <cell r="Z111">
            <v>1000</v>
          </cell>
          <cell r="AA111">
            <v>1000</v>
          </cell>
          <cell r="AB111">
            <v>1000</v>
          </cell>
          <cell r="AC111">
            <v>1000</v>
          </cell>
          <cell r="AD111">
            <v>0</v>
          </cell>
          <cell r="AE111">
            <v>0</v>
          </cell>
          <cell r="AF111">
            <v>800</v>
          </cell>
          <cell r="AG111">
            <v>800</v>
          </cell>
          <cell r="AH111">
            <v>0</v>
          </cell>
          <cell r="AI111">
            <v>0</v>
          </cell>
          <cell r="AJ111">
            <v>0</v>
          </cell>
          <cell r="AK111">
            <v>400</v>
          </cell>
          <cell r="AL111">
            <v>400</v>
          </cell>
          <cell r="AM111">
            <v>400</v>
          </cell>
          <cell r="AN111">
            <v>0</v>
          </cell>
          <cell r="AO111">
            <v>0</v>
          </cell>
          <cell r="AP111">
            <v>800</v>
          </cell>
          <cell r="AQ111">
            <v>800</v>
          </cell>
          <cell r="AR111">
            <v>800</v>
          </cell>
          <cell r="AS111">
            <v>800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2500</v>
          </cell>
          <cell r="BK111">
            <v>0</v>
          </cell>
          <cell r="BL111">
            <v>0</v>
          </cell>
          <cell r="BM111">
            <v>0</v>
          </cell>
        </row>
        <row r="112">
          <cell r="B112" t="str">
            <v>Ngầm cầu đường Nà Xia - Nà Rầm xã Xuất Lễ, huyện Cao Lộc</v>
          </cell>
          <cell r="C112" t="str">
            <v>C</v>
          </cell>
          <cell r="D112" t="str">
            <v xml:space="preserve"> xã Xuất Lễ</v>
          </cell>
          <cell r="E112" t="str">
            <v>GTNT</v>
          </cell>
          <cell r="F112" t="str">
            <v>2021</v>
          </cell>
          <cell r="G112" t="str">
            <v xml:space="preserve">1224/QĐ-UBND ngày 06/4/2021 </v>
          </cell>
          <cell r="H112">
            <v>1467.3789999999999</v>
          </cell>
          <cell r="I112">
            <v>1467.3789999999999</v>
          </cell>
          <cell r="J112">
            <v>0</v>
          </cell>
          <cell r="K112">
            <v>0</v>
          </cell>
          <cell r="L112">
            <v>1500</v>
          </cell>
          <cell r="M112">
            <v>1500</v>
          </cell>
          <cell r="N112">
            <v>0</v>
          </cell>
          <cell r="O112">
            <v>1500</v>
          </cell>
          <cell r="P112">
            <v>500</v>
          </cell>
          <cell r="Q112">
            <v>500</v>
          </cell>
          <cell r="R112">
            <v>0</v>
          </cell>
          <cell r="S112">
            <v>0</v>
          </cell>
          <cell r="T112">
            <v>500</v>
          </cell>
          <cell r="U112">
            <v>500</v>
          </cell>
          <cell r="V112">
            <v>500</v>
          </cell>
          <cell r="W112">
            <v>500</v>
          </cell>
          <cell r="X112">
            <v>0</v>
          </cell>
          <cell r="Y112">
            <v>500</v>
          </cell>
          <cell r="Z112">
            <v>500</v>
          </cell>
          <cell r="AA112">
            <v>500</v>
          </cell>
          <cell r="AB112">
            <v>500</v>
          </cell>
          <cell r="AC112">
            <v>500</v>
          </cell>
          <cell r="AD112">
            <v>0</v>
          </cell>
          <cell r="AE112">
            <v>0</v>
          </cell>
          <cell r="AF112">
            <v>500</v>
          </cell>
          <cell r="AG112">
            <v>500</v>
          </cell>
          <cell r="AH112">
            <v>0</v>
          </cell>
          <cell r="AI112">
            <v>0</v>
          </cell>
          <cell r="AJ112">
            <v>0</v>
          </cell>
          <cell r="AK112">
            <v>250</v>
          </cell>
          <cell r="AL112">
            <v>250</v>
          </cell>
          <cell r="AM112">
            <v>250</v>
          </cell>
          <cell r="AN112">
            <v>0</v>
          </cell>
          <cell r="AO112">
            <v>0</v>
          </cell>
          <cell r="AP112">
            <v>500</v>
          </cell>
          <cell r="AQ112">
            <v>500</v>
          </cell>
          <cell r="AR112">
            <v>500</v>
          </cell>
          <cell r="AS112">
            <v>500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1467.3789999999999</v>
          </cell>
          <cell r="BK112">
            <v>0</v>
          </cell>
          <cell r="BL112">
            <v>0</v>
          </cell>
          <cell r="BM112">
            <v>0</v>
          </cell>
        </row>
        <row r="113">
          <cell r="B113" t="str">
            <v>Trường Tiểu học Thạch Đạn. Hạng mục phòng học văn hóa</v>
          </cell>
          <cell r="C113" t="str">
            <v>C</v>
          </cell>
          <cell r="D113" t="str">
            <v>xã Thạch Đạn</v>
          </cell>
          <cell r="E113" t="str">
            <v>Dân dụng cấp III</v>
          </cell>
          <cell r="F113" t="str">
            <v>2021</v>
          </cell>
          <cell r="G113" t="str">
            <v xml:space="preserve">1219/QĐ-UBND ngày 06/4/2021 </v>
          </cell>
          <cell r="H113">
            <v>4500</v>
          </cell>
          <cell r="I113">
            <v>4500</v>
          </cell>
          <cell r="J113">
            <v>0</v>
          </cell>
          <cell r="K113">
            <v>0</v>
          </cell>
          <cell r="L113">
            <v>4350</v>
          </cell>
          <cell r="M113">
            <v>4350</v>
          </cell>
          <cell r="N113">
            <v>0</v>
          </cell>
          <cell r="O113">
            <v>4350</v>
          </cell>
          <cell r="P113">
            <v>1850</v>
          </cell>
          <cell r="Q113">
            <v>1850</v>
          </cell>
          <cell r="R113">
            <v>0</v>
          </cell>
          <cell r="S113">
            <v>0</v>
          </cell>
          <cell r="T113">
            <v>1850</v>
          </cell>
          <cell r="U113">
            <v>1850</v>
          </cell>
          <cell r="V113">
            <v>1500</v>
          </cell>
          <cell r="W113">
            <v>1500</v>
          </cell>
          <cell r="X113">
            <v>0</v>
          </cell>
          <cell r="Y113">
            <v>1500</v>
          </cell>
          <cell r="Z113">
            <v>1500</v>
          </cell>
          <cell r="AA113">
            <v>1500</v>
          </cell>
          <cell r="AB113">
            <v>1500</v>
          </cell>
          <cell r="AC113">
            <v>1500</v>
          </cell>
          <cell r="AD113">
            <v>0</v>
          </cell>
          <cell r="AE113">
            <v>0</v>
          </cell>
          <cell r="AF113">
            <v>1000</v>
          </cell>
          <cell r="AG113">
            <v>1000</v>
          </cell>
          <cell r="AH113">
            <v>0</v>
          </cell>
          <cell r="AI113">
            <v>0</v>
          </cell>
          <cell r="AJ113">
            <v>0</v>
          </cell>
          <cell r="AK113">
            <v>500</v>
          </cell>
          <cell r="AL113">
            <v>500</v>
          </cell>
          <cell r="AM113">
            <v>500</v>
          </cell>
          <cell r="AN113">
            <v>0</v>
          </cell>
          <cell r="AO113">
            <v>0</v>
          </cell>
          <cell r="AP113">
            <v>1000</v>
          </cell>
          <cell r="AQ113">
            <v>1000</v>
          </cell>
          <cell r="AR113">
            <v>1000</v>
          </cell>
          <cell r="AS113">
            <v>1000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4500</v>
          </cell>
          <cell r="BK113">
            <v>0</v>
          </cell>
          <cell r="BL113">
            <v>0</v>
          </cell>
          <cell r="BM113">
            <v>0</v>
          </cell>
        </row>
        <row r="114">
          <cell r="B114" t="str">
            <v>Bổ sung 1 số hạng mục trường TH Nguyễn Bá Ngọc, xã Gia Cát</v>
          </cell>
          <cell r="C114" t="str">
            <v>C</v>
          </cell>
          <cell r="D114" t="str">
            <v>xã Mẫu Sơn</v>
          </cell>
          <cell r="E114" t="str">
            <v>Cấp III</v>
          </cell>
          <cell r="F114">
            <v>2021</v>
          </cell>
          <cell r="G114" t="str">
            <v>1215/QĐ-UBND ngày19/4/2018</v>
          </cell>
          <cell r="H114">
            <v>1450</v>
          </cell>
          <cell r="I114">
            <v>1450</v>
          </cell>
          <cell r="J114">
            <v>0</v>
          </cell>
          <cell r="K114">
            <v>0</v>
          </cell>
          <cell r="L114">
            <v>1733.537</v>
          </cell>
          <cell r="M114">
            <v>1733.537</v>
          </cell>
          <cell r="N114">
            <v>0</v>
          </cell>
          <cell r="O114">
            <v>1733.537</v>
          </cell>
          <cell r="P114">
            <v>450</v>
          </cell>
          <cell r="Q114">
            <v>450</v>
          </cell>
          <cell r="R114">
            <v>0</v>
          </cell>
          <cell r="S114">
            <v>0</v>
          </cell>
          <cell r="T114">
            <v>450</v>
          </cell>
          <cell r="U114">
            <v>450</v>
          </cell>
          <cell r="V114">
            <v>783.53700000000003</v>
          </cell>
          <cell r="W114">
            <v>783.53700000000003</v>
          </cell>
          <cell r="X114">
            <v>0</v>
          </cell>
          <cell r="Y114">
            <v>783.53700000000003</v>
          </cell>
          <cell r="Z114">
            <v>783.53700000000003</v>
          </cell>
          <cell r="AA114">
            <v>783.53700000000003</v>
          </cell>
          <cell r="AB114">
            <v>783.53700000000003</v>
          </cell>
          <cell r="AC114">
            <v>783.53700000000003</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500</v>
          </cell>
          <cell r="BC114">
            <v>500</v>
          </cell>
          <cell r="BD114">
            <v>0</v>
          </cell>
          <cell r="BE114">
            <v>0</v>
          </cell>
          <cell r="BF114">
            <v>0</v>
          </cell>
          <cell r="BG114">
            <v>0</v>
          </cell>
          <cell r="BH114">
            <v>0</v>
          </cell>
          <cell r="BI114">
            <v>0</v>
          </cell>
          <cell r="BJ114">
            <v>1450</v>
          </cell>
          <cell r="BK114">
            <v>0</v>
          </cell>
          <cell r="BL114">
            <v>0</v>
          </cell>
          <cell r="BM114">
            <v>0</v>
          </cell>
        </row>
        <row r="115">
          <cell r="B115" t="str">
            <v>Năm 2022</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row>
        <row r="116">
          <cell r="B116" t="str">
            <v>Xây dựng Trụ sở Đội Trật tự Đô thị huyện Cao Lộc</v>
          </cell>
          <cell r="C116" t="str">
            <v>C</v>
          </cell>
          <cell r="D116" t="str">
            <v>TT Cao Lộc</v>
          </cell>
          <cell r="E116" t="str">
            <v>dân dụng cấp III</v>
          </cell>
          <cell r="F116" t="str">
            <v>2022</v>
          </cell>
          <cell r="G116" t="str">
            <v>1751/QĐ-UBND ngày 26/5/2022</v>
          </cell>
          <cell r="H116">
            <v>5000</v>
          </cell>
          <cell r="I116">
            <v>5000</v>
          </cell>
          <cell r="J116">
            <v>0</v>
          </cell>
          <cell r="K116">
            <v>0</v>
          </cell>
          <cell r="L116">
            <v>5000</v>
          </cell>
          <cell r="M116">
            <v>5000</v>
          </cell>
          <cell r="N116">
            <v>0</v>
          </cell>
          <cell r="O116">
            <v>0</v>
          </cell>
          <cell r="P116">
            <v>0</v>
          </cell>
          <cell r="Q116">
            <v>0</v>
          </cell>
          <cell r="R116">
            <v>0</v>
          </cell>
          <cell r="S116">
            <v>0</v>
          </cell>
          <cell r="T116">
            <v>0</v>
          </cell>
          <cell r="U116">
            <v>0</v>
          </cell>
          <cell r="V116">
            <v>1500</v>
          </cell>
          <cell r="W116">
            <v>1500</v>
          </cell>
          <cell r="X116">
            <v>0</v>
          </cell>
          <cell r="Y116">
            <v>0</v>
          </cell>
          <cell r="Z116">
            <v>1500</v>
          </cell>
          <cell r="AA116">
            <v>1500</v>
          </cell>
          <cell r="AB116">
            <v>1500</v>
          </cell>
          <cell r="AC116">
            <v>1500</v>
          </cell>
          <cell r="AD116">
            <v>0</v>
          </cell>
          <cell r="AE116">
            <v>0</v>
          </cell>
          <cell r="AF116">
            <v>1100</v>
          </cell>
          <cell r="AG116">
            <v>1100</v>
          </cell>
          <cell r="AH116">
            <v>0</v>
          </cell>
          <cell r="AI116">
            <v>0</v>
          </cell>
          <cell r="AJ116">
            <v>0</v>
          </cell>
          <cell r="AK116">
            <v>550</v>
          </cell>
          <cell r="AL116">
            <v>550</v>
          </cell>
          <cell r="AM116">
            <v>550</v>
          </cell>
          <cell r="AN116">
            <v>0</v>
          </cell>
          <cell r="AO116">
            <v>0</v>
          </cell>
          <cell r="AP116">
            <v>1100</v>
          </cell>
          <cell r="AQ116">
            <v>1100</v>
          </cell>
          <cell r="AR116">
            <v>1100</v>
          </cell>
          <cell r="AS116">
            <v>1100</v>
          </cell>
          <cell r="AT116">
            <v>0</v>
          </cell>
          <cell r="AU116">
            <v>0</v>
          </cell>
          <cell r="AV116">
            <v>0</v>
          </cell>
          <cell r="AW116">
            <v>0</v>
          </cell>
          <cell r="AX116">
            <v>0</v>
          </cell>
          <cell r="AY116">
            <v>0</v>
          </cell>
          <cell r="AZ116">
            <v>0</v>
          </cell>
          <cell r="BA116">
            <v>0</v>
          </cell>
          <cell r="BB116">
            <v>2400</v>
          </cell>
          <cell r="BC116">
            <v>2400</v>
          </cell>
          <cell r="BD116">
            <v>0</v>
          </cell>
          <cell r="BE116">
            <v>0</v>
          </cell>
          <cell r="BF116">
            <v>0</v>
          </cell>
          <cell r="BG116">
            <v>0</v>
          </cell>
          <cell r="BH116">
            <v>0</v>
          </cell>
          <cell r="BI116">
            <v>0</v>
          </cell>
          <cell r="BJ116">
            <v>5000</v>
          </cell>
          <cell r="BK116">
            <v>0</v>
          </cell>
          <cell r="BL116">
            <v>0</v>
          </cell>
          <cell r="BM116">
            <v>0</v>
          </cell>
        </row>
        <row r="117">
          <cell r="B117" t="str">
            <v>Cấp nước sinh hoạt tập trung cho khu dân cư Pá Pài, thôn Còn Khoang, xã Hồng Phong</v>
          </cell>
          <cell r="C117" t="str">
            <v>C</v>
          </cell>
          <cell r="D117" t="str">
            <v>xã Hồng Phong</v>
          </cell>
          <cell r="E117" t="str">
            <v>Nước sinh hoạt cung cấp 30 hộ</v>
          </cell>
          <cell r="F117" t="str">
            <v>2022</v>
          </cell>
          <cell r="G117" t="str">
            <v>1605/QĐ-UBND ngày 12/5/2022</v>
          </cell>
          <cell r="H117">
            <v>1200</v>
          </cell>
          <cell r="I117">
            <v>1200</v>
          </cell>
          <cell r="J117">
            <v>0</v>
          </cell>
          <cell r="K117">
            <v>0</v>
          </cell>
          <cell r="L117">
            <v>346</v>
          </cell>
          <cell r="M117">
            <v>346</v>
          </cell>
          <cell r="N117">
            <v>0</v>
          </cell>
          <cell r="O117">
            <v>0</v>
          </cell>
          <cell r="P117">
            <v>0</v>
          </cell>
          <cell r="Q117">
            <v>0</v>
          </cell>
          <cell r="R117">
            <v>0</v>
          </cell>
          <cell r="S117">
            <v>0</v>
          </cell>
          <cell r="T117">
            <v>0</v>
          </cell>
          <cell r="U117">
            <v>0</v>
          </cell>
          <cell r="V117">
            <v>46</v>
          </cell>
          <cell r="W117">
            <v>46</v>
          </cell>
          <cell r="X117">
            <v>0</v>
          </cell>
          <cell r="Y117">
            <v>0</v>
          </cell>
          <cell r="Z117">
            <v>46</v>
          </cell>
          <cell r="AA117">
            <v>46</v>
          </cell>
          <cell r="AB117">
            <v>46</v>
          </cell>
          <cell r="AC117">
            <v>46</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300</v>
          </cell>
          <cell r="BC117">
            <v>300</v>
          </cell>
          <cell r="BD117">
            <v>0</v>
          </cell>
          <cell r="BE117">
            <v>0</v>
          </cell>
          <cell r="BF117">
            <v>0</v>
          </cell>
          <cell r="BG117">
            <v>0</v>
          </cell>
          <cell r="BH117">
            <v>0</v>
          </cell>
          <cell r="BI117">
            <v>0</v>
          </cell>
          <cell r="BJ117">
            <v>46</v>
          </cell>
          <cell r="BK117">
            <v>0</v>
          </cell>
          <cell r="BL117">
            <v>0</v>
          </cell>
          <cell r="BM117">
            <v>0</v>
          </cell>
        </row>
        <row r="118">
          <cell r="B118" t="str">
            <v>San ủi mặt bằng trường MN xã Cao Lâu, huyện cao Lộc</v>
          </cell>
          <cell r="C118" t="str">
            <v>C</v>
          </cell>
          <cell r="D118" t="str">
            <v>xã Cao Lâu</v>
          </cell>
          <cell r="E118" t="str">
            <v>Hạ tầng kỹ thuật</v>
          </cell>
          <cell r="F118" t="str">
            <v>2022</v>
          </cell>
          <cell r="G118" t="str">
            <v>1675/QĐ-UBND ngày 19/5/2022</v>
          </cell>
          <cell r="H118">
            <v>1000</v>
          </cell>
          <cell r="I118">
            <v>1000</v>
          </cell>
          <cell r="J118">
            <v>0</v>
          </cell>
          <cell r="K118">
            <v>0</v>
          </cell>
          <cell r="L118">
            <v>1000</v>
          </cell>
          <cell r="M118">
            <v>1000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300</v>
          </cell>
          <cell r="BC118">
            <v>300</v>
          </cell>
          <cell r="BD118">
            <v>0</v>
          </cell>
          <cell r="BE118">
            <v>0</v>
          </cell>
          <cell r="BF118">
            <v>700</v>
          </cell>
          <cell r="BG118">
            <v>700</v>
          </cell>
          <cell r="BH118">
            <v>0</v>
          </cell>
          <cell r="BI118">
            <v>0</v>
          </cell>
          <cell r="BJ118">
            <v>1000</v>
          </cell>
          <cell r="BK118">
            <v>0</v>
          </cell>
          <cell r="BL118">
            <v>0</v>
          </cell>
          <cell r="BM118" t="str">
            <v>Nợ do năm 2022 chưa bố trí được</v>
          </cell>
        </row>
        <row r="119">
          <cell r="B119" t="str">
            <v>Trường THCS xã Tân Thành. Hạng mục phòng truyền thống, thay thế hệ thống cửa, lát sân xây bể</v>
          </cell>
          <cell r="C119" t="str">
            <v>C</v>
          </cell>
          <cell r="D119" t="str">
            <v>xã Tân Thành</v>
          </cell>
          <cell r="E119" t="str">
            <v>Dân dụng cấp III</v>
          </cell>
          <cell r="F119" t="str">
            <v>2022</v>
          </cell>
          <cell r="G119" t="str">
            <v>1392/QĐ-UBND ngày 25/4/2022</v>
          </cell>
          <cell r="H119">
            <v>1500</v>
          </cell>
          <cell r="I119">
            <v>1500</v>
          </cell>
          <cell r="J119">
            <v>0</v>
          </cell>
          <cell r="K119">
            <v>0</v>
          </cell>
          <cell r="L119">
            <v>1500</v>
          </cell>
          <cell r="M119">
            <v>1500</v>
          </cell>
          <cell r="N119">
            <v>0</v>
          </cell>
          <cell r="O119">
            <v>0</v>
          </cell>
          <cell r="P119">
            <v>0</v>
          </cell>
          <cell r="Q119">
            <v>0</v>
          </cell>
          <cell r="R119">
            <v>0</v>
          </cell>
          <cell r="S119">
            <v>0</v>
          </cell>
          <cell r="T119">
            <v>0</v>
          </cell>
          <cell r="U119">
            <v>0</v>
          </cell>
          <cell r="V119">
            <v>500</v>
          </cell>
          <cell r="W119">
            <v>500</v>
          </cell>
          <cell r="X119">
            <v>0</v>
          </cell>
          <cell r="Y119">
            <v>0</v>
          </cell>
          <cell r="Z119">
            <v>500</v>
          </cell>
          <cell r="AA119">
            <v>500</v>
          </cell>
          <cell r="AB119">
            <v>500</v>
          </cell>
          <cell r="AC119">
            <v>500</v>
          </cell>
          <cell r="AD119">
            <v>0</v>
          </cell>
          <cell r="AE119">
            <v>0</v>
          </cell>
          <cell r="AF119">
            <v>300</v>
          </cell>
          <cell r="AG119">
            <v>300</v>
          </cell>
          <cell r="AH119">
            <v>0</v>
          </cell>
          <cell r="AI119">
            <v>0</v>
          </cell>
          <cell r="AJ119">
            <v>0</v>
          </cell>
          <cell r="AK119">
            <v>150</v>
          </cell>
          <cell r="AL119">
            <v>150</v>
          </cell>
          <cell r="AM119">
            <v>150</v>
          </cell>
          <cell r="AN119">
            <v>0</v>
          </cell>
          <cell r="AO119">
            <v>0</v>
          </cell>
          <cell r="AP119">
            <v>300</v>
          </cell>
          <cell r="AQ119">
            <v>300</v>
          </cell>
          <cell r="AR119">
            <v>300</v>
          </cell>
          <cell r="AS119">
            <v>300</v>
          </cell>
          <cell r="AT119">
            <v>0</v>
          </cell>
          <cell r="AU119">
            <v>0</v>
          </cell>
          <cell r="AV119">
            <v>0</v>
          </cell>
          <cell r="AW119">
            <v>0</v>
          </cell>
          <cell r="AX119">
            <v>0</v>
          </cell>
          <cell r="AY119">
            <v>0</v>
          </cell>
          <cell r="AZ119">
            <v>0</v>
          </cell>
          <cell r="BA119">
            <v>0</v>
          </cell>
          <cell r="BB119">
            <v>700</v>
          </cell>
          <cell r="BC119">
            <v>700</v>
          </cell>
          <cell r="BD119">
            <v>0</v>
          </cell>
          <cell r="BE119">
            <v>0</v>
          </cell>
          <cell r="BF119">
            <v>0</v>
          </cell>
          <cell r="BG119">
            <v>0</v>
          </cell>
          <cell r="BH119">
            <v>0</v>
          </cell>
          <cell r="BI119">
            <v>0</v>
          </cell>
          <cell r="BJ119">
            <v>1500</v>
          </cell>
          <cell r="BK119">
            <v>0</v>
          </cell>
          <cell r="BL119">
            <v>0</v>
          </cell>
          <cell r="BM119">
            <v>0</v>
          </cell>
        </row>
        <row r="120">
          <cell r="B120" t="str">
            <v>Trường TH TT Đồng Đăng, huyện Cao Lộc</v>
          </cell>
          <cell r="C120" t="str">
            <v>C</v>
          </cell>
          <cell r="D120" t="str">
            <v>TT Đồng Đăng</v>
          </cell>
          <cell r="E120" t="str">
            <v>Dân dụng cấp III</v>
          </cell>
          <cell r="F120" t="str">
            <v>2022</v>
          </cell>
          <cell r="G120" t="str">
            <v>1431/QĐ-UBND ngày 28/4/2022</v>
          </cell>
          <cell r="H120">
            <v>7500</v>
          </cell>
          <cell r="I120">
            <v>7500</v>
          </cell>
          <cell r="J120">
            <v>0</v>
          </cell>
          <cell r="K120">
            <v>0</v>
          </cell>
          <cell r="L120">
            <v>7500</v>
          </cell>
          <cell r="M120">
            <v>7500</v>
          </cell>
          <cell r="N120">
            <v>0</v>
          </cell>
          <cell r="O120">
            <v>0</v>
          </cell>
          <cell r="P120">
            <v>0</v>
          </cell>
          <cell r="Q120">
            <v>0</v>
          </cell>
          <cell r="R120">
            <v>0</v>
          </cell>
          <cell r="S120">
            <v>0</v>
          </cell>
          <cell r="T120">
            <v>0</v>
          </cell>
          <cell r="U120">
            <v>0</v>
          </cell>
          <cell r="V120">
            <v>2500</v>
          </cell>
          <cell r="W120">
            <v>2500</v>
          </cell>
          <cell r="X120">
            <v>0</v>
          </cell>
          <cell r="Y120">
            <v>0</v>
          </cell>
          <cell r="Z120">
            <v>2500</v>
          </cell>
          <cell r="AA120">
            <v>2500</v>
          </cell>
          <cell r="AB120">
            <v>2500</v>
          </cell>
          <cell r="AC120">
            <v>2500</v>
          </cell>
          <cell r="AD120">
            <v>0</v>
          </cell>
          <cell r="AE120">
            <v>0</v>
          </cell>
          <cell r="AF120">
            <v>2000</v>
          </cell>
          <cell r="AG120">
            <v>2000</v>
          </cell>
          <cell r="AH120">
            <v>0</v>
          </cell>
          <cell r="AI120">
            <v>0</v>
          </cell>
          <cell r="AJ120">
            <v>0</v>
          </cell>
          <cell r="AK120">
            <v>1000</v>
          </cell>
          <cell r="AL120">
            <v>1000</v>
          </cell>
          <cell r="AM120">
            <v>1000</v>
          </cell>
          <cell r="AN120">
            <v>0</v>
          </cell>
          <cell r="AO120">
            <v>0</v>
          </cell>
          <cell r="AP120">
            <v>2000</v>
          </cell>
          <cell r="AQ120">
            <v>2000</v>
          </cell>
          <cell r="AR120">
            <v>2000</v>
          </cell>
          <cell r="AS120">
            <v>2000</v>
          </cell>
          <cell r="AT120">
            <v>0</v>
          </cell>
          <cell r="AU120">
            <v>0</v>
          </cell>
          <cell r="AV120">
            <v>0</v>
          </cell>
          <cell r="AW120">
            <v>0</v>
          </cell>
          <cell r="AX120">
            <v>0</v>
          </cell>
          <cell r="AY120">
            <v>0</v>
          </cell>
          <cell r="AZ120">
            <v>0</v>
          </cell>
          <cell r="BA120">
            <v>0</v>
          </cell>
          <cell r="BB120">
            <v>3000</v>
          </cell>
          <cell r="BC120">
            <v>3000</v>
          </cell>
          <cell r="BD120">
            <v>0</v>
          </cell>
          <cell r="BE120">
            <v>0</v>
          </cell>
          <cell r="BF120">
            <v>0</v>
          </cell>
          <cell r="BG120">
            <v>0</v>
          </cell>
          <cell r="BH120">
            <v>0</v>
          </cell>
          <cell r="BI120">
            <v>0</v>
          </cell>
          <cell r="BJ120">
            <v>7500</v>
          </cell>
          <cell r="BK120">
            <v>0</v>
          </cell>
          <cell r="BL120">
            <v>0</v>
          </cell>
          <cell r="BM120">
            <v>0</v>
          </cell>
        </row>
        <row r="121">
          <cell r="B121" t="str">
            <v>Đường điện xã Công Sơn, huyện Cao Lộc</v>
          </cell>
          <cell r="C121" t="str">
            <v>C</v>
          </cell>
          <cell r="D121" t="str">
            <v>xã Công Sơn</v>
          </cell>
          <cell r="E121" t="str">
            <v>Đường điện 4km</v>
          </cell>
          <cell r="F121" t="str">
            <v>2022</v>
          </cell>
          <cell r="G121" t="str">
            <v>1604/QĐ-UBND ngày 12/5/2022</v>
          </cell>
          <cell r="H121">
            <v>2000</v>
          </cell>
          <cell r="I121">
            <v>2000</v>
          </cell>
          <cell r="J121">
            <v>0</v>
          </cell>
          <cell r="K121">
            <v>0</v>
          </cell>
          <cell r="L121">
            <v>2000</v>
          </cell>
          <cell r="M121">
            <v>2000</v>
          </cell>
          <cell r="N121">
            <v>0</v>
          </cell>
          <cell r="O121">
            <v>0</v>
          </cell>
          <cell r="P121">
            <v>0</v>
          </cell>
          <cell r="Q121">
            <v>0</v>
          </cell>
          <cell r="R121">
            <v>0</v>
          </cell>
          <cell r="S121">
            <v>0</v>
          </cell>
          <cell r="T121">
            <v>0</v>
          </cell>
          <cell r="U121">
            <v>0</v>
          </cell>
          <cell r="V121">
            <v>600</v>
          </cell>
          <cell r="W121">
            <v>600</v>
          </cell>
          <cell r="X121">
            <v>0</v>
          </cell>
          <cell r="Y121">
            <v>0</v>
          </cell>
          <cell r="Z121">
            <v>600</v>
          </cell>
          <cell r="AA121">
            <v>600</v>
          </cell>
          <cell r="AB121">
            <v>600</v>
          </cell>
          <cell r="AC121">
            <v>600</v>
          </cell>
          <cell r="AD121">
            <v>0</v>
          </cell>
          <cell r="AE121">
            <v>0</v>
          </cell>
          <cell r="AF121">
            <v>500</v>
          </cell>
          <cell r="AG121">
            <v>500</v>
          </cell>
          <cell r="AH121">
            <v>0</v>
          </cell>
          <cell r="AI121">
            <v>0</v>
          </cell>
          <cell r="AJ121">
            <v>0</v>
          </cell>
          <cell r="AK121">
            <v>250</v>
          </cell>
          <cell r="AL121">
            <v>250</v>
          </cell>
          <cell r="AM121">
            <v>250</v>
          </cell>
          <cell r="AN121">
            <v>0</v>
          </cell>
          <cell r="AO121">
            <v>0</v>
          </cell>
          <cell r="AP121">
            <v>500</v>
          </cell>
          <cell r="AQ121">
            <v>500</v>
          </cell>
          <cell r="AR121">
            <v>500</v>
          </cell>
          <cell r="AS121">
            <v>500</v>
          </cell>
          <cell r="AT121">
            <v>0</v>
          </cell>
          <cell r="AU121">
            <v>0</v>
          </cell>
          <cell r="AV121">
            <v>0</v>
          </cell>
          <cell r="AW121">
            <v>0</v>
          </cell>
          <cell r="AX121">
            <v>0</v>
          </cell>
          <cell r="AY121">
            <v>0</v>
          </cell>
          <cell r="AZ121">
            <v>0</v>
          </cell>
          <cell r="BA121">
            <v>0</v>
          </cell>
          <cell r="BB121">
            <v>900</v>
          </cell>
          <cell r="BC121">
            <v>900</v>
          </cell>
          <cell r="BD121">
            <v>0</v>
          </cell>
          <cell r="BE121">
            <v>0</v>
          </cell>
          <cell r="BF121">
            <v>0</v>
          </cell>
          <cell r="BG121">
            <v>0</v>
          </cell>
          <cell r="BH121">
            <v>0</v>
          </cell>
          <cell r="BI121">
            <v>0</v>
          </cell>
          <cell r="BJ121">
            <v>2000</v>
          </cell>
          <cell r="BK121">
            <v>0</v>
          </cell>
          <cell r="BL121">
            <v>0</v>
          </cell>
          <cell r="BM121">
            <v>0</v>
          </cell>
        </row>
        <row r="122">
          <cell r="B122" t="str">
            <v>Sửa chữa Trụ sở UBND xã Hải Yến, huyện Cao Lộc</v>
          </cell>
          <cell r="C122" t="str">
            <v>C</v>
          </cell>
          <cell r="D122" t="str">
            <v>xã Hải Yến</v>
          </cell>
          <cell r="E122" t="str">
            <v>Dân dụng cấp III</v>
          </cell>
          <cell r="F122" t="str">
            <v>2022</v>
          </cell>
          <cell r="G122" t="str">
            <v>1674/QĐ-UBND ngày 19/5/2022</v>
          </cell>
          <cell r="H122">
            <v>500</v>
          </cell>
          <cell r="I122">
            <v>500</v>
          </cell>
          <cell r="J122">
            <v>0</v>
          </cell>
          <cell r="K122">
            <v>0</v>
          </cell>
          <cell r="L122">
            <v>500</v>
          </cell>
          <cell r="M122">
            <v>500</v>
          </cell>
          <cell r="N122">
            <v>0</v>
          </cell>
          <cell r="O122">
            <v>0</v>
          </cell>
          <cell r="P122">
            <v>0</v>
          </cell>
          <cell r="Q122">
            <v>0</v>
          </cell>
          <cell r="R122">
            <v>0</v>
          </cell>
          <cell r="S122">
            <v>0</v>
          </cell>
          <cell r="T122">
            <v>0</v>
          </cell>
          <cell r="U122">
            <v>0</v>
          </cell>
          <cell r="V122">
            <v>200</v>
          </cell>
          <cell r="W122">
            <v>200</v>
          </cell>
          <cell r="X122">
            <v>0</v>
          </cell>
          <cell r="Y122">
            <v>0</v>
          </cell>
          <cell r="Z122">
            <v>200</v>
          </cell>
          <cell r="AA122">
            <v>200</v>
          </cell>
          <cell r="AB122">
            <v>200</v>
          </cell>
          <cell r="AC122">
            <v>200</v>
          </cell>
          <cell r="AD122">
            <v>0</v>
          </cell>
          <cell r="AE122">
            <v>0</v>
          </cell>
          <cell r="AF122">
            <v>300</v>
          </cell>
          <cell r="AG122">
            <v>300</v>
          </cell>
          <cell r="AH122">
            <v>0</v>
          </cell>
          <cell r="AI122">
            <v>0</v>
          </cell>
          <cell r="AJ122">
            <v>0</v>
          </cell>
          <cell r="AK122">
            <v>150</v>
          </cell>
          <cell r="AL122">
            <v>150</v>
          </cell>
          <cell r="AM122">
            <v>150</v>
          </cell>
          <cell r="AN122">
            <v>0</v>
          </cell>
          <cell r="AO122">
            <v>0</v>
          </cell>
          <cell r="AP122">
            <v>300</v>
          </cell>
          <cell r="AQ122">
            <v>300</v>
          </cell>
          <cell r="AR122">
            <v>300</v>
          </cell>
          <cell r="AS122">
            <v>300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500</v>
          </cell>
          <cell r="BK122">
            <v>0</v>
          </cell>
          <cell r="BL122">
            <v>0</v>
          </cell>
          <cell r="BM122">
            <v>0</v>
          </cell>
        </row>
        <row r="123">
          <cell r="B123" t="str">
            <v>Xây dựng trụ sở làm việc UBND thị trấn Cao Lộc, huyện Cao Lộc</v>
          </cell>
          <cell r="C123" t="str">
            <v>C</v>
          </cell>
          <cell r="D123" t="str">
            <v>TT Cao Lộc</v>
          </cell>
          <cell r="E123" t="str">
            <v>Dân dụng Cấp III</v>
          </cell>
          <cell r="F123" t="str">
            <v>2022</v>
          </cell>
          <cell r="G123" t="str">
            <v>1606/QĐ-UBND ngày 12/5/2022</v>
          </cell>
          <cell r="H123">
            <v>3950</v>
          </cell>
          <cell r="I123">
            <v>3950</v>
          </cell>
          <cell r="J123">
            <v>0</v>
          </cell>
          <cell r="K123">
            <v>0</v>
          </cell>
          <cell r="L123">
            <v>3950</v>
          </cell>
          <cell r="M123">
            <v>3950</v>
          </cell>
          <cell r="N123">
            <v>0</v>
          </cell>
          <cell r="O123">
            <v>0</v>
          </cell>
          <cell r="P123">
            <v>0</v>
          </cell>
          <cell r="Q123">
            <v>0</v>
          </cell>
          <cell r="R123">
            <v>0</v>
          </cell>
          <cell r="S123">
            <v>0</v>
          </cell>
          <cell r="T123">
            <v>0</v>
          </cell>
          <cell r="U123">
            <v>0</v>
          </cell>
          <cell r="V123">
            <v>1200</v>
          </cell>
          <cell r="W123">
            <v>1200</v>
          </cell>
          <cell r="X123">
            <v>0</v>
          </cell>
          <cell r="Y123">
            <v>0</v>
          </cell>
          <cell r="Z123">
            <v>1200</v>
          </cell>
          <cell r="AA123">
            <v>1200</v>
          </cell>
          <cell r="AB123">
            <v>1200</v>
          </cell>
          <cell r="AC123">
            <v>1200</v>
          </cell>
          <cell r="AD123">
            <v>0</v>
          </cell>
          <cell r="AE123">
            <v>0</v>
          </cell>
          <cell r="AF123">
            <v>1000</v>
          </cell>
          <cell r="AG123">
            <v>1000</v>
          </cell>
          <cell r="AH123">
            <v>0</v>
          </cell>
          <cell r="AI123">
            <v>0</v>
          </cell>
          <cell r="AJ123">
            <v>0</v>
          </cell>
          <cell r="AK123">
            <v>500</v>
          </cell>
          <cell r="AL123">
            <v>500</v>
          </cell>
          <cell r="AM123">
            <v>500</v>
          </cell>
          <cell r="AN123">
            <v>0</v>
          </cell>
          <cell r="AO123">
            <v>0</v>
          </cell>
          <cell r="AP123">
            <v>1000</v>
          </cell>
          <cell r="AQ123">
            <v>1000</v>
          </cell>
          <cell r="AR123">
            <v>1000</v>
          </cell>
          <cell r="AS123">
            <v>1000</v>
          </cell>
          <cell r="AT123">
            <v>0</v>
          </cell>
          <cell r="AU123">
            <v>0</v>
          </cell>
          <cell r="AV123">
            <v>0</v>
          </cell>
          <cell r="AW123">
            <v>0</v>
          </cell>
          <cell r="AX123">
            <v>0</v>
          </cell>
          <cell r="AY123">
            <v>0</v>
          </cell>
          <cell r="AZ123">
            <v>0</v>
          </cell>
          <cell r="BA123">
            <v>0</v>
          </cell>
          <cell r="BB123">
            <v>1750</v>
          </cell>
          <cell r="BC123">
            <v>1750</v>
          </cell>
          <cell r="BD123">
            <v>0</v>
          </cell>
          <cell r="BE123">
            <v>0</v>
          </cell>
          <cell r="BF123">
            <v>0</v>
          </cell>
          <cell r="BG123">
            <v>0</v>
          </cell>
          <cell r="BH123">
            <v>0</v>
          </cell>
          <cell r="BI123">
            <v>0</v>
          </cell>
          <cell r="BJ123">
            <v>3950</v>
          </cell>
          <cell r="BK123">
            <v>0</v>
          </cell>
          <cell r="BL123">
            <v>0</v>
          </cell>
          <cell r="BM123">
            <v>0</v>
          </cell>
        </row>
        <row r="124">
          <cell r="B124" t="str">
            <v>Giải phóng mặt bằng Xây dựng Trụ sở Công an xã Mẫu Sơn, huyện cao Lộc</v>
          </cell>
          <cell r="C124" t="str">
            <v>C</v>
          </cell>
          <cell r="D124" t="str">
            <v>xã Mẫu Sơn</v>
          </cell>
          <cell r="E124" t="str">
            <v>Hạ tầng kỹ thuật</v>
          </cell>
          <cell r="F124" t="str">
            <v>2022</v>
          </cell>
          <cell r="G124" t="str">
            <v>1887/QĐ-UBND ngày 08/6/2022</v>
          </cell>
          <cell r="H124">
            <v>500</v>
          </cell>
          <cell r="I124">
            <v>500</v>
          </cell>
          <cell r="J124">
            <v>0</v>
          </cell>
          <cell r="K124">
            <v>0</v>
          </cell>
          <cell r="L124">
            <v>450</v>
          </cell>
          <cell r="M124">
            <v>450</v>
          </cell>
          <cell r="N124">
            <v>0</v>
          </cell>
          <cell r="O124">
            <v>0</v>
          </cell>
          <cell r="P124">
            <v>0</v>
          </cell>
          <cell r="Q124">
            <v>0</v>
          </cell>
          <cell r="R124">
            <v>0</v>
          </cell>
          <cell r="S124">
            <v>0</v>
          </cell>
          <cell r="T124">
            <v>0</v>
          </cell>
          <cell r="U124">
            <v>0</v>
          </cell>
          <cell r="V124">
            <v>450</v>
          </cell>
          <cell r="W124">
            <v>450</v>
          </cell>
          <cell r="X124">
            <v>0</v>
          </cell>
          <cell r="Y124">
            <v>0</v>
          </cell>
          <cell r="Z124">
            <v>425.399</v>
          </cell>
          <cell r="AA124">
            <v>425.399</v>
          </cell>
          <cell r="AB124">
            <v>425.399</v>
          </cell>
          <cell r="AC124">
            <v>425.399</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425</v>
          </cell>
          <cell r="BK124">
            <v>0</v>
          </cell>
          <cell r="BL124">
            <v>0</v>
          </cell>
          <cell r="BM124">
            <v>0</v>
          </cell>
        </row>
        <row r="125">
          <cell r="B125" t="str">
            <v>Đường Nà Lại, xã Thụy Hùng,  huyện Cao Lộc</v>
          </cell>
          <cell r="C125" t="str">
            <v>C</v>
          </cell>
          <cell r="D125" t="str">
            <v>xã Thụy Hùng</v>
          </cell>
          <cell r="E125" t="str">
            <v>GTNT 2km</v>
          </cell>
          <cell r="F125" t="str">
            <v>2022</v>
          </cell>
          <cell r="G125" t="str">
            <v>1253/QĐ-UBND ngày 12/4/2022</v>
          </cell>
          <cell r="H125">
            <v>3000</v>
          </cell>
          <cell r="I125">
            <v>3000</v>
          </cell>
          <cell r="J125">
            <v>0</v>
          </cell>
          <cell r="K125">
            <v>0</v>
          </cell>
          <cell r="L125">
            <v>100</v>
          </cell>
          <cell r="M125">
            <v>100</v>
          </cell>
          <cell r="N125">
            <v>0</v>
          </cell>
          <cell r="O125">
            <v>0</v>
          </cell>
          <cell r="P125">
            <v>100</v>
          </cell>
          <cell r="Q125">
            <v>100</v>
          </cell>
          <cell r="R125">
            <v>0</v>
          </cell>
          <cell r="S125">
            <v>0</v>
          </cell>
          <cell r="T125">
            <v>0</v>
          </cell>
          <cell r="U125">
            <v>0</v>
          </cell>
          <cell r="V125">
            <v>0</v>
          </cell>
          <cell r="W125">
            <v>0</v>
          </cell>
          <cell r="X125">
            <v>0</v>
          </cell>
          <cell r="Y125">
            <v>0</v>
          </cell>
          <cell r="Z125">
            <v>100</v>
          </cell>
          <cell r="AA125">
            <v>100</v>
          </cell>
          <cell r="AB125">
            <v>0</v>
          </cell>
          <cell r="AC125">
            <v>0</v>
          </cell>
          <cell r="AD125">
            <v>100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3000</v>
          </cell>
          <cell r="BK125">
            <v>0</v>
          </cell>
          <cell r="BL125">
            <v>0</v>
          </cell>
          <cell r="BM125">
            <v>0</v>
          </cell>
        </row>
        <row r="126">
          <cell r="B126" t="str">
            <v>Trường THCS xã Thụy Hùng, huyện Cao Lộc</v>
          </cell>
          <cell r="C126" t="str">
            <v>C</v>
          </cell>
          <cell r="D126" t="str">
            <v>xã Thụy Hùng</v>
          </cell>
          <cell r="E126" t="str">
            <v>Dân dụng cấp III</v>
          </cell>
          <cell r="F126" t="str">
            <v>2022</v>
          </cell>
          <cell r="G126" t="str">
            <v>1328/QĐ-UBND ngày 22/4/2022</v>
          </cell>
          <cell r="H126">
            <v>8500</v>
          </cell>
          <cell r="I126">
            <v>8500</v>
          </cell>
          <cell r="J126">
            <v>0</v>
          </cell>
          <cell r="K126">
            <v>0</v>
          </cell>
          <cell r="L126">
            <v>100</v>
          </cell>
          <cell r="M126">
            <v>100</v>
          </cell>
          <cell r="N126">
            <v>0</v>
          </cell>
          <cell r="O126">
            <v>0</v>
          </cell>
          <cell r="P126">
            <v>100</v>
          </cell>
          <cell r="Q126">
            <v>100</v>
          </cell>
          <cell r="R126">
            <v>0</v>
          </cell>
          <cell r="S126">
            <v>0</v>
          </cell>
          <cell r="T126">
            <v>0</v>
          </cell>
          <cell r="U126">
            <v>0</v>
          </cell>
          <cell r="V126">
            <v>0</v>
          </cell>
          <cell r="W126">
            <v>0</v>
          </cell>
          <cell r="X126">
            <v>0</v>
          </cell>
          <cell r="Y126">
            <v>0</v>
          </cell>
          <cell r="Z126">
            <v>100</v>
          </cell>
          <cell r="AA126">
            <v>100</v>
          </cell>
          <cell r="AB126">
            <v>0</v>
          </cell>
          <cell r="AC126">
            <v>0</v>
          </cell>
          <cell r="AD126">
            <v>100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8500</v>
          </cell>
          <cell r="BK126">
            <v>0</v>
          </cell>
          <cell r="BL126">
            <v>0</v>
          </cell>
          <cell r="BM126" t="str">
            <v>đã bố trí từ nguồn CTMTQG</v>
          </cell>
        </row>
        <row r="127">
          <cell r="B127" t="str">
            <v>Trường MN xã Thụy Hùng, huyện Cao Lộc</v>
          </cell>
          <cell r="C127" t="str">
            <v>C</v>
          </cell>
          <cell r="D127" t="str">
            <v>xã Thụy Hùng</v>
          </cell>
          <cell r="E127" t="str">
            <v>Dân dụng cấp III</v>
          </cell>
          <cell r="F127" t="str">
            <v>2022</v>
          </cell>
          <cell r="G127" t="str">
            <v>1329/QĐ-UBND ngày 22/4/2022</v>
          </cell>
          <cell r="H127">
            <v>12000</v>
          </cell>
          <cell r="I127">
            <v>12000</v>
          </cell>
          <cell r="J127">
            <v>0</v>
          </cell>
          <cell r="K127">
            <v>0</v>
          </cell>
          <cell r="L127">
            <v>1400</v>
          </cell>
          <cell r="M127">
            <v>1400</v>
          </cell>
          <cell r="N127">
            <v>0</v>
          </cell>
          <cell r="O127">
            <v>0</v>
          </cell>
          <cell r="P127">
            <v>100</v>
          </cell>
          <cell r="Q127">
            <v>100</v>
          </cell>
          <cell r="R127">
            <v>0</v>
          </cell>
          <cell r="S127">
            <v>0</v>
          </cell>
          <cell r="T127">
            <v>0</v>
          </cell>
          <cell r="U127">
            <v>0</v>
          </cell>
          <cell r="V127">
            <v>1300</v>
          </cell>
          <cell r="W127">
            <v>1300</v>
          </cell>
          <cell r="X127">
            <v>0</v>
          </cell>
          <cell r="Y127">
            <v>0</v>
          </cell>
          <cell r="Z127">
            <v>1400</v>
          </cell>
          <cell r="AA127">
            <v>1400</v>
          </cell>
          <cell r="AB127">
            <v>1300</v>
          </cell>
          <cell r="AC127">
            <v>1300</v>
          </cell>
          <cell r="AD127">
            <v>100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12000</v>
          </cell>
          <cell r="BK127">
            <v>0</v>
          </cell>
          <cell r="BL127">
            <v>0</v>
          </cell>
          <cell r="BM127" t="str">
            <v>đã bố trí từ nguồn CTMTQG</v>
          </cell>
        </row>
        <row r="128">
          <cell r="B128" t="str">
            <v>Trường TH  xã Thụy Hùng, huyện Cao Lộc. Hạng mục 4 phòng bộ môn</v>
          </cell>
          <cell r="C128" t="str">
            <v>C</v>
          </cell>
          <cell r="D128" t="str">
            <v>xã Thụy Hùng</v>
          </cell>
          <cell r="E128" t="str">
            <v>Dân dụng cấp III</v>
          </cell>
          <cell r="F128" t="str">
            <v>2022</v>
          </cell>
          <cell r="G128" t="str">
            <v>1263/QĐ-UBND ngày 12/4/2022</v>
          </cell>
          <cell r="H128">
            <v>2500</v>
          </cell>
          <cell r="I128">
            <v>2500</v>
          </cell>
          <cell r="J128">
            <v>0</v>
          </cell>
          <cell r="K128">
            <v>0</v>
          </cell>
          <cell r="L128">
            <v>100</v>
          </cell>
          <cell r="M128">
            <v>100</v>
          </cell>
          <cell r="N128">
            <v>0</v>
          </cell>
          <cell r="O128">
            <v>0</v>
          </cell>
          <cell r="P128">
            <v>100</v>
          </cell>
          <cell r="Q128">
            <v>100</v>
          </cell>
          <cell r="R128">
            <v>0</v>
          </cell>
          <cell r="S128">
            <v>0</v>
          </cell>
          <cell r="T128">
            <v>0</v>
          </cell>
          <cell r="U128">
            <v>0</v>
          </cell>
          <cell r="V128">
            <v>0</v>
          </cell>
          <cell r="W128">
            <v>0</v>
          </cell>
          <cell r="X128">
            <v>0</v>
          </cell>
          <cell r="Y128">
            <v>0</v>
          </cell>
          <cell r="Z128">
            <v>100</v>
          </cell>
          <cell r="AA128">
            <v>100</v>
          </cell>
          <cell r="AB128">
            <v>0</v>
          </cell>
          <cell r="AC128">
            <v>0</v>
          </cell>
          <cell r="AD128">
            <v>100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2500</v>
          </cell>
          <cell r="BK128">
            <v>0</v>
          </cell>
          <cell r="BL128">
            <v>0</v>
          </cell>
          <cell r="BM128" t="str">
            <v>đã bố trí từ nguồn CTMTQG</v>
          </cell>
        </row>
        <row r="129">
          <cell r="B129" t="str">
            <v>Xây dựng Nhà văn hóa xã Thụy Hùng,  huyện Cao Lộc</v>
          </cell>
          <cell r="C129" t="str">
            <v>C</v>
          </cell>
          <cell r="D129" t="str">
            <v>xã Thụy Hùng</v>
          </cell>
          <cell r="E129" t="str">
            <v>Dân dụng cấp III</v>
          </cell>
          <cell r="F129" t="str">
            <v>2022</v>
          </cell>
          <cell r="G129" t="str">
            <v>1260/QĐ-UBND ngày 12/4/2022</v>
          </cell>
          <cell r="H129">
            <v>3500</v>
          </cell>
          <cell r="I129">
            <v>3500</v>
          </cell>
          <cell r="J129">
            <v>0</v>
          </cell>
          <cell r="K129">
            <v>0</v>
          </cell>
          <cell r="L129">
            <v>100</v>
          </cell>
          <cell r="M129">
            <v>100</v>
          </cell>
          <cell r="N129">
            <v>0</v>
          </cell>
          <cell r="O129">
            <v>0</v>
          </cell>
          <cell r="P129">
            <v>100</v>
          </cell>
          <cell r="Q129">
            <v>100</v>
          </cell>
          <cell r="R129">
            <v>0</v>
          </cell>
          <cell r="S129">
            <v>0</v>
          </cell>
          <cell r="T129">
            <v>0</v>
          </cell>
          <cell r="U129">
            <v>0</v>
          </cell>
          <cell r="V129">
            <v>0</v>
          </cell>
          <cell r="W129">
            <v>0</v>
          </cell>
          <cell r="X129">
            <v>0</v>
          </cell>
          <cell r="Y129">
            <v>0</v>
          </cell>
          <cell r="Z129">
            <v>100</v>
          </cell>
          <cell r="AA129">
            <v>100</v>
          </cell>
          <cell r="AB129">
            <v>0</v>
          </cell>
          <cell r="AC129">
            <v>0</v>
          </cell>
          <cell r="AD129">
            <v>100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3500</v>
          </cell>
          <cell r="BK129">
            <v>0</v>
          </cell>
          <cell r="BL129">
            <v>0</v>
          </cell>
          <cell r="BM129" t="str">
            <v>đã bố trí từ nguồn CTMTQG</v>
          </cell>
        </row>
        <row r="130">
          <cell r="B130" t="str">
            <v>Cải tạo, sửa chữa đường điện 0,4kv Pò Nghiều, Pò Mạch, Còn Toòng xã Thụy Hùng,  huyện Cao Lộc</v>
          </cell>
          <cell r="C130" t="str">
            <v>C</v>
          </cell>
          <cell r="D130" t="str">
            <v>xã Thụy Hùng</v>
          </cell>
          <cell r="E130" t="str">
            <v>Công trình Điện 0,4kv</v>
          </cell>
          <cell r="F130" t="str">
            <v>2022</v>
          </cell>
          <cell r="G130" t="str">
            <v>1327/QĐ-UBND  ngày  22/4/2022</v>
          </cell>
          <cell r="H130">
            <v>1500</v>
          </cell>
          <cell r="I130">
            <v>1500</v>
          </cell>
          <cell r="J130">
            <v>0</v>
          </cell>
          <cell r="K130">
            <v>0</v>
          </cell>
          <cell r="L130">
            <v>100</v>
          </cell>
          <cell r="M130">
            <v>100</v>
          </cell>
          <cell r="N130">
            <v>0</v>
          </cell>
          <cell r="O130">
            <v>0</v>
          </cell>
          <cell r="P130">
            <v>100</v>
          </cell>
          <cell r="Q130">
            <v>100</v>
          </cell>
          <cell r="R130">
            <v>0</v>
          </cell>
          <cell r="S130">
            <v>0</v>
          </cell>
          <cell r="T130">
            <v>0</v>
          </cell>
          <cell r="U130">
            <v>0</v>
          </cell>
          <cell r="V130">
            <v>0</v>
          </cell>
          <cell r="W130">
            <v>0</v>
          </cell>
          <cell r="X130">
            <v>0</v>
          </cell>
          <cell r="Y130">
            <v>0</v>
          </cell>
          <cell r="Z130">
            <v>5</v>
          </cell>
          <cell r="AA130">
            <v>5</v>
          </cell>
          <cell r="AB130">
            <v>0</v>
          </cell>
          <cell r="AC130">
            <v>0</v>
          </cell>
          <cell r="AD130">
            <v>5</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1500</v>
          </cell>
          <cell r="BK130">
            <v>0</v>
          </cell>
          <cell r="BL130">
            <v>0</v>
          </cell>
          <cell r="BM130" t="str">
            <v>đã bố trí từ nguồn CTMTQG</v>
          </cell>
        </row>
        <row r="131">
          <cell r="B131" t="str">
            <v>Cải tạo, sửa chữa phòng họp:Ban thường vụ Huyện uỷ, Ban Chấp hành Đảng bộ và Nhà đa năng Huyện uỷ huyện Cao Lộc</v>
          </cell>
          <cell r="C131" t="str">
            <v>C</v>
          </cell>
          <cell r="D131" t="str">
            <v>TT Cao Lộc</v>
          </cell>
          <cell r="E131" t="str">
            <v>Dân dụng cấp III</v>
          </cell>
          <cell r="F131">
            <v>2022</v>
          </cell>
          <cell r="G131">
            <v>0</v>
          </cell>
          <cell r="H131">
            <v>4500</v>
          </cell>
          <cell r="I131">
            <v>4500</v>
          </cell>
          <cell r="J131">
            <v>0</v>
          </cell>
          <cell r="K131">
            <v>0</v>
          </cell>
          <cell r="L131">
            <v>4000</v>
          </cell>
          <cell r="M131">
            <v>4000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1200</v>
          </cell>
          <cell r="AG131">
            <v>1200</v>
          </cell>
          <cell r="AH131">
            <v>0</v>
          </cell>
          <cell r="AI131">
            <v>0</v>
          </cell>
          <cell r="AJ131">
            <v>0</v>
          </cell>
          <cell r="AK131">
            <v>600</v>
          </cell>
          <cell r="AL131">
            <v>600</v>
          </cell>
          <cell r="AM131">
            <v>600</v>
          </cell>
          <cell r="AN131">
            <v>0</v>
          </cell>
          <cell r="AO131">
            <v>0</v>
          </cell>
          <cell r="AP131">
            <v>1200</v>
          </cell>
          <cell r="AQ131">
            <v>1200</v>
          </cell>
          <cell r="AR131">
            <v>1200</v>
          </cell>
          <cell r="AS131">
            <v>1200</v>
          </cell>
          <cell r="AT131">
            <v>0</v>
          </cell>
          <cell r="AU131">
            <v>0</v>
          </cell>
          <cell r="AV131">
            <v>0</v>
          </cell>
          <cell r="AW131">
            <v>0</v>
          </cell>
          <cell r="AX131">
            <v>0</v>
          </cell>
          <cell r="AY131">
            <v>0</v>
          </cell>
          <cell r="AZ131">
            <v>0</v>
          </cell>
          <cell r="BA131">
            <v>0</v>
          </cell>
          <cell r="BB131">
            <v>2800</v>
          </cell>
          <cell r="BC131">
            <v>2800</v>
          </cell>
          <cell r="BD131">
            <v>0</v>
          </cell>
          <cell r="BE131">
            <v>0</v>
          </cell>
          <cell r="BF131">
            <v>0</v>
          </cell>
          <cell r="BG131">
            <v>0</v>
          </cell>
          <cell r="BH131">
            <v>0</v>
          </cell>
          <cell r="BI131">
            <v>500</v>
          </cell>
          <cell r="BJ131">
            <v>4500</v>
          </cell>
          <cell r="BK131">
            <v>0</v>
          </cell>
          <cell r="BL131">
            <v>0</v>
          </cell>
          <cell r="BM131" t="str">
            <v>Nợ do năm 2022 chưa bố trí được</v>
          </cell>
        </row>
        <row r="132">
          <cell r="B132" t="str">
            <v>Bổ sung một số hạng mục Trường MN xã Thụy Hùng, huyện Cao Lộc</v>
          </cell>
          <cell r="C132" t="str">
            <v>C</v>
          </cell>
          <cell r="D132" t="str">
            <v>xã Thụy Hùng</v>
          </cell>
          <cell r="E132" t="str">
            <v>Dân dụng cấp III</v>
          </cell>
          <cell r="F132">
            <v>2022</v>
          </cell>
          <cell r="G132">
            <v>0</v>
          </cell>
          <cell r="H132">
            <v>8000</v>
          </cell>
          <cell r="I132">
            <v>8000</v>
          </cell>
          <cell r="J132">
            <v>0</v>
          </cell>
          <cell r="K132">
            <v>0</v>
          </cell>
          <cell r="L132">
            <v>7000</v>
          </cell>
          <cell r="M132">
            <v>7000</v>
          </cell>
          <cell r="N132">
            <v>0</v>
          </cell>
          <cell r="O132">
            <v>0</v>
          </cell>
          <cell r="P132">
            <v>0</v>
          </cell>
          <cell r="Q132">
            <v>0</v>
          </cell>
          <cell r="R132">
            <v>0</v>
          </cell>
          <cell r="S132">
            <v>0</v>
          </cell>
          <cell r="T132">
            <v>0</v>
          </cell>
          <cell r="U132">
            <v>0</v>
          </cell>
          <cell r="V132">
            <v>700</v>
          </cell>
          <cell r="W132">
            <v>700</v>
          </cell>
          <cell r="X132">
            <v>0</v>
          </cell>
          <cell r="Y132">
            <v>0</v>
          </cell>
          <cell r="Z132">
            <v>700</v>
          </cell>
          <cell r="AA132">
            <v>700</v>
          </cell>
          <cell r="AB132">
            <v>700</v>
          </cell>
          <cell r="AC132">
            <v>700</v>
          </cell>
          <cell r="AD132">
            <v>0</v>
          </cell>
          <cell r="AE132">
            <v>0</v>
          </cell>
          <cell r="AF132">
            <v>1200</v>
          </cell>
          <cell r="AG132">
            <v>1200</v>
          </cell>
          <cell r="AH132">
            <v>0</v>
          </cell>
          <cell r="AI132">
            <v>0</v>
          </cell>
          <cell r="AJ132">
            <v>0</v>
          </cell>
          <cell r="AK132">
            <v>600</v>
          </cell>
          <cell r="AL132">
            <v>600</v>
          </cell>
          <cell r="AM132">
            <v>600</v>
          </cell>
          <cell r="AN132">
            <v>0</v>
          </cell>
          <cell r="AO132">
            <v>0</v>
          </cell>
          <cell r="AP132">
            <v>1200</v>
          </cell>
          <cell r="AQ132">
            <v>1200</v>
          </cell>
          <cell r="AR132">
            <v>1200</v>
          </cell>
          <cell r="AS132">
            <v>1200</v>
          </cell>
          <cell r="AT132">
            <v>0</v>
          </cell>
          <cell r="AU132">
            <v>0</v>
          </cell>
          <cell r="AV132">
            <v>0</v>
          </cell>
          <cell r="AW132">
            <v>0</v>
          </cell>
          <cell r="AX132">
            <v>0</v>
          </cell>
          <cell r="AY132">
            <v>0</v>
          </cell>
          <cell r="AZ132">
            <v>0</v>
          </cell>
          <cell r="BA132">
            <v>0</v>
          </cell>
          <cell r="BB132">
            <v>5100</v>
          </cell>
          <cell r="BC132">
            <v>5100</v>
          </cell>
          <cell r="BD132">
            <v>0</v>
          </cell>
          <cell r="BE132">
            <v>0</v>
          </cell>
          <cell r="BF132">
            <v>0</v>
          </cell>
          <cell r="BG132">
            <v>0</v>
          </cell>
          <cell r="BH132">
            <v>0</v>
          </cell>
          <cell r="BI132">
            <v>1000</v>
          </cell>
          <cell r="BJ132">
            <v>8000</v>
          </cell>
          <cell r="BK132">
            <v>0</v>
          </cell>
          <cell r="BL132">
            <v>0</v>
          </cell>
          <cell r="BM132" t="str">
            <v>Nợ do năm 2022 chưa bố trí được</v>
          </cell>
        </row>
        <row r="133">
          <cell r="B133" t="str">
            <v>Xây dựng Bổ sung một số hạng mục trường Mầm non xã Gia Cát, huyện Cao Lộc (Giai đoạn 2)</v>
          </cell>
          <cell r="C133" t="str">
            <v>C</v>
          </cell>
          <cell r="D133" t="str">
            <v>xã Thụy Hùng</v>
          </cell>
          <cell r="E133" t="str">
            <v>Dân dụng cấp III</v>
          </cell>
          <cell r="F133">
            <v>2022</v>
          </cell>
          <cell r="G133">
            <v>0</v>
          </cell>
          <cell r="H133">
            <v>8500</v>
          </cell>
          <cell r="I133">
            <v>8500</v>
          </cell>
          <cell r="J133">
            <v>0</v>
          </cell>
          <cell r="K133">
            <v>0</v>
          </cell>
          <cell r="L133">
            <v>6377</v>
          </cell>
          <cell r="M133">
            <v>6377</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2360</v>
          </cell>
          <cell r="AG133">
            <v>2360</v>
          </cell>
          <cell r="AH133">
            <v>0</v>
          </cell>
          <cell r="AI133">
            <v>0</v>
          </cell>
          <cell r="AJ133">
            <v>0</v>
          </cell>
          <cell r="AK133">
            <v>1180</v>
          </cell>
          <cell r="AL133">
            <v>1180</v>
          </cell>
          <cell r="AM133">
            <v>1180</v>
          </cell>
          <cell r="AN133">
            <v>0</v>
          </cell>
          <cell r="AO133">
            <v>0</v>
          </cell>
          <cell r="AP133">
            <v>2360</v>
          </cell>
          <cell r="AQ133">
            <v>2360</v>
          </cell>
          <cell r="AR133">
            <v>2360</v>
          </cell>
          <cell r="AS133">
            <v>2360</v>
          </cell>
          <cell r="AT133">
            <v>0</v>
          </cell>
          <cell r="AU133">
            <v>0</v>
          </cell>
          <cell r="AV133">
            <v>0</v>
          </cell>
          <cell r="AW133">
            <v>0</v>
          </cell>
          <cell r="AX133">
            <v>0</v>
          </cell>
          <cell r="AY133">
            <v>0</v>
          </cell>
          <cell r="AZ133">
            <v>0</v>
          </cell>
          <cell r="BA133">
            <v>0</v>
          </cell>
          <cell r="BB133">
            <v>4017</v>
          </cell>
          <cell r="BC133">
            <v>4017</v>
          </cell>
          <cell r="BD133">
            <v>0</v>
          </cell>
          <cell r="BE133">
            <v>0</v>
          </cell>
          <cell r="BF133">
            <v>0</v>
          </cell>
          <cell r="BG133">
            <v>0</v>
          </cell>
          <cell r="BH133">
            <v>0</v>
          </cell>
          <cell r="BI133">
            <v>2123</v>
          </cell>
          <cell r="BJ133">
            <v>8500</v>
          </cell>
          <cell r="BK133">
            <v>0</v>
          </cell>
          <cell r="BL133">
            <v>0</v>
          </cell>
          <cell r="BM133" t="str">
            <v>Nợ do năm 2022 chưa bố trí được</v>
          </cell>
        </row>
        <row r="134">
          <cell r="B134" t="str">
            <v>Xây dựng  sân thế thao xã Thụy Hùng, huyện Cao Lộc</v>
          </cell>
          <cell r="C134" t="str">
            <v>C</v>
          </cell>
          <cell r="D134" t="str">
            <v>xã Thụy Hùng</v>
          </cell>
          <cell r="E134" t="str">
            <v>Hạ tầng kỹ thuật</v>
          </cell>
          <cell r="F134">
            <v>2022</v>
          </cell>
          <cell r="G134">
            <v>0</v>
          </cell>
          <cell r="H134">
            <v>5800</v>
          </cell>
          <cell r="I134">
            <v>5800</v>
          </cell>
          <cell r="J134">
            <v>0</v>
          </cell>
          <cell r="K134">
            <v>0</v>
          </cell>
          <cell r="L134">
            <v>1500</v>
          </cell>
          <cell r="M134">
            <v>1500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700</v>
          </cell>
          <cell r="AG134">
            <v>700</v>
          </cell>
          <cell r="AH134">
            <v>0</v>
          </cell>
          <cell r="AI134">
            <v>0</v>
          </cell>
          <cell r="AJ134">
            <v>0</v>
          </cell>
          <cell r="AK134">
            <v>350</v>
          </cell>
          <cell r="AL134">
            <v>350</v>
          </cell>
          <cell r="AM134">
            <v>350</v>
          </cell>
          <cell r="AN134">
            <v>0</v>
          </cell>
          <cell r="AO134">
            <v>0</v>
          </cell>
          <cell r="AP134">
            <v>700</v>
          </cell>
          <cell r="AQ134">
            <v>700</v>
          </cell>
          <cell r="AR134">
            <v>700</v>
          </cell>
          <cell r="AS134">
            <v>700</v>
          </cell>
          <cell r="AT134">
            <v>0</v>
          </cell>
          <cell r="AU134">
            <v>0</v>
          </cell>
          <cell r="AV134">
            <v>0</v>
          </cell>
          <cell r="AW134">
            <v>0</v>
          </cell>
          <cell r="AX134">
            <v>0</v>
          </cell>
          <cell r="AY134">
            <v>0</v>
          </cell>
          <cell r="AZ134">
            <v>0</v>
          </cell>
          <cell r="BA134">
            <v>0</v>
          </cell>
          <cell r="BB134">
            <v>800</v>
          </cell>
          <cell r="BC134">
            <v>800</v>
          </cell>
          <cell r="BD134">
            <v>0</v>
          </cell>
          <cell r="BE134">
            <v>0</v>
          </cell>
          <cell r="BF134">
            <v>0</v>
          </cell>
          <cell r="BG134">
            <v>0</v>
          </cell>
          <cell r="BH134">
            <v>0</v>
          </cell>
          <cell r="BI134">
            <v>4300</v>
          </cell>
          <cell r="BJ134">
            <v>5800</v>
          </cell>
          <cell r="BK134">
            <v>0</v>
          </cell>
          <cell r="BL134">
            <v>0</v>
          </cell>
          <cell r="BM134" t="str">
            <v>Nợ do năm 2022 chưa bố trí được</v>
          </cell>
        </row>
        <row r="135">
          <cell r="B135" t="str">
            <v>Bổ sung một số hạng mục trường Mầm non xã Gia Cát, huyện Cao Lộc</v>
          </cell>
          <cell r="C135" t="str">
            <v>C</v>
          </cell>
          <cell r="D135" t="str">
            <v>xã Gia Cát</v>
          </cell>
          <cell r="E135" t="str">
            <v>Dân dụng cấp III</v>
          </cell>
          <cell r="F135">
            <v>2022</v>
          </cell>
          <cell r="G135" t="str">
            <v>676/QĐ-UBND ngày 16/2/2022</v>
          </cell>
          <cell r="H135">
            <v>8500</v>
          </cell>
          <cell r="I135">
            <v>8500</v>
          </cell>
          <cell r="J135">
            <v>0</v>
          </cell>
          <cell r="K135">
            <v>0</v>
          </cell>
          <cell r="L135">
            <v>2254</v>
          </cell>
          <cell r="M135">
            <v>2254</v>
          </cell>
          <cell r="N135">
            <v>0</v>
          </cell>
          <cell r="O135">
            <v>0</v>
          </cell>
          <cell r="P135">
            <v>0</v>
          </cell>
          <cell r="Q135">
            <v>0</v>
          </cell>
          <cell r="R135">
            <v>0</v>
          </cell>
          <cell r="S135">
            <v>0</v>
          </cell>
          <cell r="T135">
            <v>0</v>
          </cell>
          <cell r="U135">
            <v>0</v>
          </cell>
          <cell r="V135">
            <v>2254</v>
          </cell>
          <cell r="W135">
            <v>2254</v>
          </cell>
          <cell r="X135">
            <v>0</v>
          </cell>
          <cell r="Y135">
            <v>0</v>
          </cell>
          <cell r="Z135">
            <v>2254</v>
          </cell>
          <cell r="AA135">
            <v>2254</v>
          </cell>
          <cell r="AB135">
            <v>2254</v>
          </cell>
          <cell r="AC135">
            <v>2254</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8500</v>
          </cell>
          <cell r="BK135">
            <v>0</v>
          </cell>
          <cell r="BL135">
            <v>0</v>
          </cell>
          <cell r="BM135" t="str">
            <v>đã bố trí từ nguồn CTMTQG</v>
          </cell>
        </row>
        <row r="136">
          <cell r="B136" t="str">
            <v>Bổ sung một số hạng mục trường THCS xã Gia Cát, huyện Cao Lộc</v>
          </cell>
          <cell r="C136" t="str">
            <v>C</v>
          </cell>
          <cell r="D136" t="str">
            <v>xã Gia Cát</v>
          </cell>
          <cell r="E136" t="str">
            <v>Dân dụng cấp III</v>
          </cell>
          <cell r="F136">
            <v>2022</v>
          </cell>
          <cell r="G136" t="str">
            <v>187/QĐ-UBND ngày 27/2/2022</v>
          </cell>
          <cell r="H136">
            <v>5000</v>
          </cell>
          <cell r="I136">
            <v>5000</v>
          </cell>
          <cell r="J136">
            <v>0</v>
          </cell>
          <cell r="K136">
            <v>0</v>
          </cell>
          <cell r="L136">
            <v>600</v>
          </cell>
          <cell r="M136">
            <v>600</v>
          </cell>
          <cell r="N136">
            <v>0</v>
          </cell>
          <cell r="O136">
            <v>0</v>
          </cell>
          <cell r="P136">
            <v>0</v>
          </cell>
          <cell r="Q136">
            <v>0</v>
          </cell>
          <cell r="R136">
            <v>0</v>
          </cell>
          <cell r="S136">
            <v>0</v>
          </cell>
          <cell r="T136">
            <v>0</v>
          </cell>
          <cell r="U136">
            <v>0</v>
          </cell>
          <cell r="V136">
            <v>600</v>
          </cell>
          <cell r="W136">
            <v>600</v>
          </cell>
          <cell r="X136">
            <v>0</v>
          </cell>
          <cell r="Y136">
            <v>0</v>
          </cell>
          <cell r="Z136">
            <v>600</v>
          </cell>
          <cell r="AA136">
            <v>600</v>
          </cell>
          <cell r="AB136">
            <v>600</v>
          </cell>
          <cell r="AC136">
            <v>600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5000</v>
          </cell>
          <cell r="BK136">
            <v>0</v>
          </cell>
          <cell r="BL136">
            <v>0</v>
          </cell>
          <cell r="BM136" t="str">
            <v>đã bố trí từ nguồn CTMTQG</v>
          </cell>
        </row>
        <row r="137">
          <cell r="B137" t="str">
            <v>Cải tạo, nâng cấp tuyến đường Bản Ranh -Co Loi, xã Mẫu Sơn (ĐH.22), huyện Cao Lộc</v>
          </cell>
          <cell r="C137" t="str">
            <v>C</v>
          </cell>
          <cell r="D137" t="str">
            <v>xã Mẫu Sơn</v>
          </cell>
          <cell r="E137" t="str">
            <v>GTNT</v>
          </cell>
          <cell r="F137" t="str">
            <v>2021-2022</v>
          </cell>
          <cell r="G137">
            <v>0</v>
          </cell>
          <cell r="H137">
            <v>11500</v>
          </cell>
          <cell r="I137">
            <v>11500</v>
          </cell>
          <cell r="J137">
            <v>0</v>
          </cell>
          <cell r="K137">
            <v>0</v>
          </cell>
          <cell r="L137">
            <v>100</v>
          </cell>
          <cell r="M137">
            <v>100</v>
          </cell>
          <cell r="N137">
            <v>0</v>
          </cell>
          <cell r="O137">
            <v>100</v>
          </cell>
          <cell r="P137">
            <v>0</v>
          </cell>
          <cell r="Q137">
            <v>0</v>
          </cell>
          <cell r="R137">
            <v>0</v>
          </cell>
          <cell r="S137">
            <v>0</v>
          </cell>
          <cell r="T137">
            <v>0</v>
          </cell>
          <cell r="U137">
            <v>0</v>
          </cell>
          <cell r="V137">
            <v>100</v>
          </cell>
          <cell r="W137">
            <v>100</v>
          </cell>
          <cell r="X137">
            <v>0</v>
          </cell>
          <cell r="Y137">
            <v>100</v>
          </cell>
          <cell r="Z137">
            <v>100</v>
          </cell>
          <cell r="AA137">
            <v>100</v>
          </cell>
          <cell r="AB137">
            <v>100</v>
          </cell>
          <cell r="AC137">
            <v>100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9000</v>
          </cell>
          <cell r="BJ137">
            <v>11500</v>
          </cell>
          <cell r="BK137">
            <v>9000</v>
          </cell>
          <cell r="BL137">
            <v>0</v>
          </cell>
          <cell r="BM137" t="str">
            <v>2400 tỷ vốn thu phí</v>
          </cell>
        </row>
        <row r="138">
          <cell r="B138" t="str">
            <v>Đối ứng Chương trình Mục tiêu quốc gia</v>
          </cell>
          <cell r="C138">
            <v>0</v>
          </cell>
          <cell r="D138">
            <v>0</v>
          </cell>
          <cell r="E138">
            <v>0</v>
          </cell>
          <cell r="F138">
            <v>0</v>
          </cell>
          <cell r="G138">
            <v>0</v>
          </cell>
          <cell r="H138">
            <v>1681</v>
          </cell>
          <cell r="I138">
            <v>1681</v>
          </cell>
          <cell r="J138">
            <v>0</v>
          </cell>
          <cell r="K138">
            <v>0</v>
          </cell>
          <cell r="L138">
            <v>1681</v>
          </cell>
          <cell r="M138">
            <v>1681</v>
          </cell>
          <cell r="N138">
            <v>0</v>
          </cell>
          <cell r="O138">
            <v>0</v>
          </cell>
          <cell r="P138">
            <v>0</v>
          </cell>
          <cell r="Q138">
            <v>0</v>
          </cell>
          <cell r="R138">
            <v>0</v>
          </cell>
          <cell r="S138">
            <v>0</v>
          </cell>
          <cell r="T138">
            <v>0</v>
          </cell>
          <cell r="U138">
            <v>0</v>
          </cell>
          <cell r="V138">
            <v>1681</v>
          </cell>
          <cell r="W138">
            <v>1681</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1681</v>
          </cell>
          <cell r="BK138">
            <v>0</v>
          </cell>
          <cell r="BL138">
            <v>0</v>
          </cell>
          <cell r="BM138">
            <v>0</v>
          </cell>
        </row>
        <row r="139">
          <cell r="B139" t="str">
            <v>Năm 2023</v>
          </cell>
          <cell r="C139" t="str">
            <v>C</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row>
        <row r="140">
          <cell r="B140" t="str">
            <v>Nâng cấp mặt đường vào Huyện ủy huyện Cao Lộc</v>
          </cell>
          <cell r="C140" t="str">
            <v>C</v>
          </cell>
          <cell r="D140" t="str">
            <v>TT Cao Lộc</v>
          </cell>
          <cell r="E140" t="str">
            <v>Hạ tầng kỹ thuật</v>
          </cell>
          <cell r="F140" t="str">
            <v>2023</v>
          </cell>
          <cell r="G140">
            <v>0</v>
          </cell>
          <cell r="H140">
            <v>1202</v>
          </cell>
          <cell r="I140">
            <v>1202</v>
          </cell>
          <cell r="J140">
            <v>0</v>
          </cell>
          <cell r="K140">
            <v>0</v>
          </cell>
          <cell r="L140">
            <v>1202</v>
          </cell>
          <cell r="M140">
            <v>1202</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700</v>
          </cell>
          <cell r="AG140">
            <v>700</v>
          </cell>
          <cell r="AH140">
            <v>0</v>
          </cell>
          <cell r="AI140">
            <v>0</v>
          </cell>
          <cell r="AJ140">
            <v>0</v>
          </cell>
          <cell r="AK140">
            <v>350</v>
          </cell>
          <cell r="AL140">
            <v>350</v>
          </cell>
          <cell r="AM140">
            <v>350</v>
          </cell>
          <cell r="AN140">
            <v>0</v>
          </cell>
          <cell r="AO140">
            <v>0</v>
          </cell>
          <cell r="AP140">
            <v>700</v>
          </cell>
          <cell r="AQ140">
            <v>700</v>
          </cell>
          <cell r="AR140">
            <v>700</v>
          </cell>
          <cell r="AS140">
            <v>700</v>
          </cell>
          <cell r="AT140">
            <v>0</v>
          </cell>
          <cell r="AU140">
            <v>0</v>
          </cell>
          <cell r="AV140">
            <v>0</v>
          </cell>
          <cell r="AW140">
            <v>0</v>
          </cell>
          <cell r="AX140">
            <v>0</v>
          </cell>
          <cell r="AY140">
            <v>0</v>
          </cell>
          <cell r="AZ140">
            <v>0</v>
          </cell>
          <cell r="BA140">
            <v>0</v>
          </cell>
          <cell r="BB140">
            <v>502</v>
          </cell>
          <cell r="BC140">
            <v>502</v>
          </cell>
          <cell r="BD140">
            <v>0</v>
          </cell>
          <cell r="BE140">
            <v>0</v>
          </cell>
          <cell r="BF140">
            <v>0</v>
          </cell>
          <cell r="BG140">
            <v>0</v>
          </cell>
          <cell r="BH140">
            <v>0</v>
          </cell>
          <cell r="BI140">
            <v>0</v>
          </cell>
          <cell r="BJ140">
            <v>1202</v>
          </cell>
          <cell r="BK140">
            <v>0</v>
          </cell>
          <cell r="BL140">
            <v>0</v>
          </cell>
          <cell r="BM140">
            <v>0</v>
          </cell>
        </row>
        <row r="141">
          <cell r="B141" t="str">
            <v>Trạm biến áp Điện thôn Hợp Tân, xã Gia Cát, huyện Cao Lộc</v>
          </cell>
          <cell r="C141" t="str">
            <v>C</v>
          </cell>
          <cell r="D141" t="str">
            <v>xã Gia Cát</v>
          </cell>
          <cell r="E141" t="str">
            <v>đường điện 3km</v>
          </cell>
          <cell r="F141" t="str">
            <v>2023</v>
          </cell>
          <cell r="G141">
            <v>0</v>
          </cell>
          <cell r="H141">
            <v>2000</v>
          </cell>
          <cell r="I141">
            <v>2000</v>
          </cell>
          <cell r="J141">
            <v>0</v>
          </cell>
          <cell r="K141">
            <v>0</v>
          </cell>
          <cell r="L141">
            <v>2000</v>
          </cell>
          <cell r="M141">
            <v>2000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600</v>
          </cell>
          <cell r="AG141">
            <v>600</v>
          </cell>
          <cell r="AH141">
            <v>0</v>
          </cell>
          <cell r="AI141">
            <v>0</v>
          </cell>
          <cell r="AJ141">
            <v>0</v>
          </cell>
          <cell r="AK141">
            <v>300</v>
          </cell>
          <cell r="AL141">
            <v>300</v>
          </cell>
          <cell r="AM141">
            <v>300</v>
          </cell>
          <cell r="AN141">
            <v>0</v>
          </cell>
          <cell r="AO141">
            <v>0</v>
          </cell>
          <cell r="AP141">
            <v>600</v>
          </cell>
          <cell r="AQ141">
            <v>600</v>
          </cell>
          <cell r="AR141">
            <v>600</v>
          </cell>
          <cell r="AS141">
            <v>600</v>
          </cell>
          <cell r="AT141">
            <v>0</v>
          </cell>
          <cell r="AU141">
            <v>0</v>
          </cell>
          <cell r="AV141">
            <v>0</v>
          </cell>
          <cell r="AW141">
            <v>0</v>
          </cell>
          <cell r="AX141">
            <v>0</v>
          </cell>
          <cell r="AY141">
            <v>0</v>
          </cell>
          <cell r="AZ141">
            <v>0</v>
          </cell>
          <cell r="BA141">
            <v>0</v>
          </cell>
          <cell r="BB141">
            <v>500</v>
          </cell>
          <cell r="BC141">
            <v>500</v>
          </cell>
          <cell r="BD141">
            <v>0</v>
          </cell>
          <cell r="BE141">
            <v>0</v>
          </cell>
          <cell r="BF141">
            <v>900</v>
          </cell>
          <cell r="BG141">
            <v>900</v>
          </cell>
          <cell r="BH141">
            <v>0</v>
          </cell>
          <cell r="BI141">
            <v>0</v>
          </cell>
          <cell r="BJ141">
            <v>2000</v>
          </cell>
          <cell r="BK141">
            <v>0</v>
          </cell>
          <cell r="BL141">
            <v>0</v>
          </cell>
          <cell r="BM141">
            <v>0</v>
          </cell>
        </row>
        <row r="142">
          <cell r="B142" t="str">
            <v>Cầu Nà Nam, xâ Tân Thành, huyện Cao Lộc</v>
          </cell>
          <cell r="C142" t="str">
            <v>C</v>
          </cell>
          <cell r="D142" t="str">
            <v>xã Tân Thành</v>
          </cell>
          <cell r="E142" t="str">
            <v xml:space="preserve">GT cầu </v>
          </cell>
          <cell r="F142" t="str">
            <v>2023</v>
          </cell>
          <cell r="G142">
            <v>0</v>
          </cell>
          <cell r="H142">
            <v>2500</v>
          </cell>
          <cell r="I142">
            <v>2500</v>
          </cell>
          <cell r="J142">
            <v>0</v>
          </cell>
          <cell r="K142">
            <v>0</v>
          </cell>
          <cell r="L142">
            <v>2500</v>
          </cell>
          <cell r="M142">
            <v>2500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700</v>
          </cell>
          <cell r="AG142">
            <v>700</v>
          </cell>
          <cell r="AH142">
            <v>0</v>
          </cell>
          <cell r="AI142">
            <v>0</v>
          </cell>
          <cell r="AJ142">
            <v>0</v>
          </cell>
          <cell r="AK142">
            <v>350</v>
          </cell>
          <cell r="AL142">
            <v>350</v>
          </cell>
          <cell r="AM142">
            <v>350</v>
          </cell>
          <cell r="AN142">
            <v>0</v>
          </cell>
          <cell r="AO142">
            <v>0</v>
          </cell>
          <cell r="AP142">
            <v>700</v>
          </cell>
          <cell r="AQ142">
            <v>700</v>
          </cell>
          <cell r="AR142">
            <v>700</v>
          </cell>
          <cell r="AS142">
            <v>700</v>
          </cell>
          <cell r="AT142">
            <v>0</v>
          </cell>
          <cell r="AU142">
            <v>0</v>
          </cell>
          <cell r="AV142">
            <v>0</v>
          </cell>
          <cell r="AW142">
            <v>0</v>
          </cell>
          <cell r="AX142">
            <v>0</v>
          </cell>
          <cell r="AY142">
            <v>0</v>
          </cell>
          <cell r="AZ142">
            <v>0</v>
          </cell>
          <cell r="BA142">
            <v>0</v>
          </cell>
          <cell r="BB142">
            <v>800</v>
          </cell>
          <cell r="BC142">
            <v>800</v>
          </cell>
          <cell r="BD142">
            <v>0</v>
          </cell>
          <cell r="BE142">
            <v>0</v>
          </cell>
          <cell r="BF142">
            <v>1000</v>
          </cell>
          <cell r="BG142">
            <v>1000</v>
          </cell>
          <cell r="BH142">
            <v>0</v>
          </cell>
          <cell r="BI142">
            <v>0</v>
          </cell>
          <cell r="BJ142">
            <v>2500</v>
          </cell>
          <cell r="BK142">
            <v>0</v>
          </cell>
          <cell r="BL142">
            <v>0</v>
          </cell>
          <cell r="BM142">
            <v>0</v>
          </cell>
        </row>
        <row r="143">
          <cell r="B143" t="str">
            <v>Đối ứng Chương trình Mục tiêu quốc gia</v>
          </cell>
          <cell r="C143">
            <v>0</v>
          </cell>
          <cell r="D143">
            <v>0</v>
          </cell>
          <cell r="E143">
            <v>0</v>
          </cell>
          <cell r="F143">
            <v>0</v>
          </cell>
          <cell r="G143">
            <v>0</v>
          </cell>
          <cell r="H143">
            <v>4813</v>
          </cell>
          <cell r="I143">
            <v>4813</v>
          </cell>
          <cell r="J143">
            <v>0</v>
          </cell>
          <cell r="K143">
            <v>0</v>
          </cell>
          <cell r="L143">
            <v>4813</v>
          </cell>
          <cell r="M143">
            <v>4813</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4550</v>
          </cell>
          <cell r="AG143">
            <v>4550</v>
          </cell>
          <cell r="AH143">
            <v>0</v>
          </cell>
          <cell r="AI143">
            <v>0</v>
          </cell>
          <cell r="AJ143">
            <v>0</v>
          </cell>
          <cell r="AK143">
            <v>2275</v>
          </cell>
          <cell r="AL143">
            <v>2275</v>
          </cell>
          <cell r="AM143">
            <v>2275</v>
          </cell>
          <cell r="AN143">
            <v>0</v>
          </cell>
          <cell r="AO143">
            <v>0</v>
          </cell>
          <cell r="AP143">
            <v>4550</v>
          </cell>
          <cell r="AQ143">
            <v>4550</v>
          </cell>
          <cell r="AR143">
            <v>4550</v>
          </cell>
          <cell r="AS143">
            <v>4550</v>
          </cell>
          <cell r="AT143">
            <v>0</v>
          </cell>
          <cell r="AU143">
            <v>0</v>
          </cell>
          <cell r="AV143">
            <v>0</v>
          </cell>
          <cell r="AW143">
            <v>0</v>
          </cell>
          <cell r="AX143">
            <v>0</v>
          </cell>
          <cell r="AY143">
            <v>0</v>
          </cell>
          <cell r="AZ143">
            <v>0</v>
          </cell>
          <cell r="BA143">
            <v>0</v>
          </cell>
          <cell r="BB143">
            <v>263</v>
          </cell>
          <cell r="BC143">
            <v>263</v>
          </cell>
          <cell r="BD143">
            <v>0</v>
          </cell>
          <cell r="BE143">
            <v>0</v>
          </cell>
          <cell r="BF143">
            <v>0</v>
          </cell>
          <cell r="BG143">
            <v>0</v>
          </cell>
          <cell r="BH143">
            <v>0</v>
          </cell>
          <cell r="BI143">
            <v>0</v>
          </cell>
          <cell r="BJ143">
            <v>4813</v>
          </cell>
          <cell r="BK143">
            <v>0</v>
          </cell>
          <cell r="BL143">
            <v>0</v>
          </cell>
          <cell r="BM143">
            <v>0</v>
          </cell>
        </row>
        <row r="144">
          <cell r="B144" t="str">
            <v>Năm 2024</v>
          </cell>
          <cell r="C144" t="str">
            <v>C</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row>
        <row r="145">
          <cell r="B145" t="str">
            <v>Trường MN Hoa Đào. Hạng mục phòng học và bếp ăn</v>
          </cell>
          <cell r="C145" t="str">
            <v>C</v>
          </cell>
          <cell r="D145" t="str">
            <v>TT Cao Lộc</v>
          </cell>
          <cell r="E145" t="str">
            <v>Dân dụng cấp III</v>
          </cell>
          <cell r="F145">
            <v>2024</v>
          </cell>
          <cell r="G145">
            <v>0</v>
          </cell>
          <cell r="H145">
            <v>3000</v>
          </cell>
          <cell r="I145">
            <v>3000</v>
          </cell>
          <cell r="J145">
            <v>0</v>
          </cell>
          <cell r="K145">
            <v>0</v>
          </cell>
          <cell r="L145">
            <v>3000</v>
          </cell>
          <cell r="M145">
            <v>3000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1000</v>
          </cell>
          <cell r="BC145">
            <v>1000</v>
          </cell>
          <cell r="BD145">
            <v>0</v>
          </cell>
          <cell r="BE145">
            <v>0</v>
          </cell>
          <cell r="BF145">
            <v>2000</v>
          </cell>
          <cell r="BG145">
            <v>2000</v>
          </cell>
          <cell r="BH145">
            <v>0</v>
          </cell>
          <cell r="BI145">
            <v>0</v>
          </cell>
          <cell r="BJ145">
            <v>3000</v>
          </cell>
          <cell r="BK145">
            <v>0</v>
          </cell>
          <cell r="BL145">
            <v>0</v>
          </cell>
          <cell r="BM145">
            <v>0</v>
          </cell>
        </row>
        <row r="146">
          <cell r="B146" t="str">
            <v>Đường Chục Pình - Khau Khe, xã Bình Trung năm 2024</v>
          </cell>
          <cell r="C146" t="str">
            <v>C</v>
          </cell>
          <cell r="D146" t="str">
            <v>xã Bình Trung</v>
          </cell>
          <cell r="E146" t="str">
            <v>GTNT 1,8km</v>
          </cell>
          <cell r="F146">
            <v>2024</v>
          </cell>
          <cell r="G146">
            <v>0</v>
          </cell>
          <cell r="H146">
            <v>2700</v>
          </cell>
          <cell r="I146">
            <v>2700</v>
          </cell>
          <cell r="J146">
            <v>0</v>
          </cell>
          <cell r="K146">
            <v>0</v>
          </cell>
          <cell r="L146">
            <v>2700</v>
          </cell>
          <cell r="M146">
            <v>2700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1000</v>
          </cell>
          <cell r="BC146">
            <v>1000</v>
          </cell>
          <cell r="BD146">
            <v>0</v>
          </cell>
          <cell r="BE146">
            <v>0</v>
          </cell>
          <cell r="BF146">
            <v>1700</v>
          </cell>
          <cell r="BG146">
            <v>1700</v>
          </cell>
          <cell r="BH146">
            <v>0</v>
          </cell>
          <cell r="BI146">
            <v>0</v>
          </cell>
          <cell r="BJ146">
            <v>2700</v>
          </cell>
          <cell r="BK146">
            <v>0</v>
          </cell>
          <cell r="BL146">
            <v>0</v>
          </cell>
          <cell r="BM146">
            <v>0</v>
          </cell>
        </row>
        <row r="147">
          <cell r="B147" t="str">
            <v>Trường TH xã Hồng Phong. Hạng mục:05 phòng học , 02 phòng bộ môn</v>
          </cell>
          <cell r="C147" t="str">
            <v>C</v>
          </cell>
          <cell r="D147" t="str">
            <v>xã Hồng Phong</v>
          </cell>
          <cell r="E147" t="str">
            <v>Dân dụng cấp III</v>
          </cell>
          <cell r="F147">
            <v>2024</v>
          </cell>
          <cell r="G147">
            <v>0</v>
          </cell>
          <cell r="H147">
            <v>2800</v>
          </cell>
          <cell r="I147">
            <v>2800</v>
          </cell>
          <cell r="J147">
            <v>0</v>
          </cell>
          <cell r="K147">
            <v>0</v>
          </cell>
          <cell r="L147">
            <v>2800</v>
          </cell>
          <cell r="M147">
            <v>2800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1000</v>
          </cell>
          <cell r="BC147">
            <v>1000</v>
          </cell>
          <cell r="BD147">
            <v>0</v>
          </cell>
          <cell r="BE147">
            <v>0</v>
          </cell>
          <cell r="BF147">
            <v>1800</v>
          </cell>
          <cell r="BG147">
            <v>1800</v>
          </cell>
          <cell r="BH147">
            <v>0</v>
          </cell>
          <cell r="BI147">
            <v>0</v>
          </cell>
          <cell r="BJ147">
            <v>2800</v>
          </cell>
          <cell r="BK147">
            <v>0</v>
          </cell>
          <cell r="BL147">
            <v>0</v>
          </cell>
          <cell r="BM147">
            <v>0</v>
          </cell>
        </row>
        <row r="148">
          <cell r="B148" t="str">
            <v>Đường khai hoang Còn Phạc, xã Thanh Lòa, huyện Cao Lộc</v>
          </cell>
          <cell r="C148" t="str">
            <v>C</v>
          </cell>
          <cell r="D148" t="str">
            <v>xã Thanh Lòa</v>
          </cell>
          <cell r="E148" t="str">
            <v>GTNT 2km</v>
          </cell>
          <cell r="F148">
            <v>2024</v>
          </cell>
          <cell r="G148">
            <v>0</v>
          </cell>
          <cell r="H148">
            <v>3000</v>
          </cell>
          <cell r="I148">
            <v>3000</v>
          </cell>
          <cell r="J148">
            <v>0</v>
          </cell>
          <cell r="K148">
            <v>0</v>
          </cell>
          <cell r="L148">
            <v>2000</v>
          </cell>
          <cell r="M148">
            <v>2000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1000</v>
          </cell>
          <cell r="BC148">
            <v>1000</v>
          </cell>
          <cell r="BD148">
            <v>0</v>
          </cell>
          <cell r="BE148">
            <v>0</v>
          </cell>
          <cell r="BF148">
            <v>1000</v>
          </cell>
          <cell r="BG148">
            <v>1000</v>
          </cell>
          <cell r="BH148">
            <v>0</v>
          </cell>
          <cell r="BI148">
            <v>0</v>
          </cell>
          <cell r="BJ148">
            <v>3000</v>
          </cell>
          <cell r="BK148">
            <v>1000</v>
          </cell>
          <cell r="BL148">
            <v>0</v>
          </cell>
          <cell r="BM148">
            <v>0</v>
          </cell>
        </row>
        <row r="149">
          <cell r="B149" t="str">
            <v>Đường Slam kha, xã Bình Trung, huyện Cao Lộc</v>
          </cell>
          <cell r="C149" t="str">
            <v>C</v>
          </cell>
          <cell r="D149" t="str">
            <v>xã Bình Trung</v>
          </cell>
          <cell r="E149" t="str">
            <v xml:space="preserve">GTNT,1,2km </v>
          </cell>
          <cell r="F149">
            <v>2024</v>
          </cell>
          <cell r="G149">
            <v>0</v>
          </cell>
          <cell r="H149">
            <v>1800</v>
          </cell>
          <cell r="I149">
            <v>1800</v>
          </cell>
          <cell r="J149">
            <v>0</v>
          </cell>
          <cell r="K149">
            <v>0</v>
          </cell>
          <cell r="L149">
            <v>1200</v>
          </cell>
          <cell r="M149">
            <v>1200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600</v>
          </cell>
          <cell r="BC149">
            <v>600</v>
          </cell>
          <cell r="BD149">
            <v>0</v>
          </cell>
          <cell r="BE149">
            <v>0</v>
          </cell>
          <cell r="BF149">
            <v>600</v>
          </cell>
          <cell r="BG149">
            <v>600</v>
          </cell>
          <cell r="BH149">
            <v>0</v>
          </cell>
          <cell r="BI149">
            <v>0</v>
          </cell>
          <cell r="BJ149">
            <v>1800</v>
          </cell>
          <cell r="BK149">
            <v>600</v>
          </cell>
          <cell r="BL149">
            <v>0</v>
          </cell>
          <cell r="BM149">
            <v>0</v>
          </cell>
        </row>
        <row r="150">
          <cell r="B150" t="str">
            <v>Đường Cốc Tranh - Phiêng Luông, xã Công Sơn năm 2024</v>
          </cell>
          <cell r="C150" t="str">
            <v>C</v>
          </cell>
          <cell r="D150" t="str">
            <v>xã Công Sơn</v>
          </cell>
          <cell r="E150" t="str">
            <v>GTNT,4,3km</v>
          </cell>
          <cell r="F150">
            <v>2024</v>
          </cell>
          <cell r="G150">
            <v>0</v>
          </cell>
          <cell r="H150">
            <v>6500</v>
          </cell>
          <cell r="I150">
            <v>6500</v>
          </cell>
          <cell r="J150">
            <v>0</v>
          </cell>
          <cell r="K150">
            <v>0</v>
          </cell>
          <cell r="L150">
            <v>4900</v>
          </cell>
          <cell r="M150">
            <v>4900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2100</v>
          </cell>
          <cell r="BC150">
            <v>2100</v>
          </cell>
          <cell r="BD150">
            <v>0</v>
          </cell>
          <cell r="BE150">
            <v>0</v>
          </cell>
          <cell r="BF150">
            <v>2800</v>
          </cell>
          <cell r="BG150">
            <v>2800</v>
          </cell>
          <cell r="BH150">
            <v>0</v>
          </cell>
          <cell r="BI150">
            <v>0</v>
          </cell>
          <cell r="BJ150">
            <v>6500</v>
          </cell>
          <cell r="BK150">
            <v>1600</v>
          </cell>
          <cell r="BL150">
            <v>0</v>
          </cell>
          <cell r="BM150">
            <v>0</v>
          </cell>
        </row>
        <row r="151">
          <cell r="B151" t="str">
            <v>Đối ứng Chương trình Mục tiêu quốc gia</v>
          </cell>
          <cell r="C151">
            <v>0</v>
          </cell>
          <cell r="D151">
            <v>0</v>
          </cell>
          <cell r="E151">
            <v>0</v>
          </cell>
          <cell r="F151">
            <v>0</v>
          </cell>
          <cell r="G151">
            <v>0</v>
          </cell>
          <cell r="H151">
            <v>4442</v>
          </cell>
          <cell r="I151">
            <v>4442</v>
          </cell>
          <cell r="J151">
            <v>0</v>
          </cell>
          <cell r="K151">
            <v>0</v>
          </cell>
          <cell r="L151">
            <v>4442</v>
          </cell>
          <cell r="M151">
            <v>4442</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4442</v>
          </cell>
          <cell r="BC151">
            <v>4442</v>
          </cell>
          <cell r="BD151">
            <v>0</v>
          </cell>
          <cell r="BE151">
            <v>0</v>
          </cell>
          <cell r="BF151">
            <v>0</v>
          </cell>
          <cell r="BG151">
            <v>0</v>
          </cell>
          <cell r="BH151">
            <v>0</v>
          </cell>
          <cell r="BI151">
            <v>0</v>
          </cell>
          <cell r="BJ151">
            <v>4705</v>
          </cell>
          <cell r="BK151">
            <v>0</v>
          </cell>
          <cell r="BL151">
            <v>0</v>
          </cell>
          <cell r="BM151">
            <v>0</v>
          </cell>
        </row>
        <row r="152">
          <cell r="B152" t="str">
            <v>Dự án thành phần 8: Dự án đầu tư xây dựng, cải tạo Trạm Y tế tuyến
xã trên địa bàn huyện Cao Lộc.</v>
          </cell>
          <cell r="C152">
            <v>0</v>
          </cell>
          <cell r="D152">
            <v>0</v>
          </cell>
          <cell r="E152">
            <v>0</v>
          </cell>
          <cell r="F152">
            <v>0</v>
          </cell>
          <cell r="G152">
            <v>0</v>
          </cell>
          <cell r="H152">
            <v>10500</v>
          </cell>
          <cell r="I152">
            <v>1000</v>
          </cell>
          <cell r="J152">
            <v>0</v>
          </cell>
          <cell r="K152">
            <v>0</v>
          </cell>
          <cell r="L152">
            <v>1000</v>
          </cell>
          <cell r="M152">
            <v>1000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1000</v>
          </cell>
          <cell r="BC152">
            <v>1000</v>
          </cell>
          <cell r="BD152">
            <v>0</v>
          </cell>
          <cell r="BE152">
            <v>0</v>
          </cell>
          <cell r="BF152">
            <v>0</v>
          </cell>
          <cell r="BG152">
            <v>0</v>
          </cell>
          <cell r="BH152">
            <v>0</v>
          </cell>
          <cell r="BI152">
            <v>0</v>
          </cell>
          <cell r="BJ152">
            <v>10500</v>
          </cell>
          <cell r="BK152">
            <v>0</v>
          </cell>
          <cell r="BL152">
            <v>0</v>
          </cell>
          <cell r="BM152">
            <v>0</v>
          </cell>
        </row>
        <row r="153">
          <cell r="B153" t="str">
            <v>Năm 2025</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row>
        <row r="154">
          <cell r="B154" t="str">
            <v>Đường Nà Khít, xã Lộc Yên, huyện Cao Lộc</v>
          </cell>
          <cell r="C154" t="str">
            <v>C</v>
          </cell>
          <cell r="D154" t="str">
            <v>xã Lộc Yên</v>
          </cell>
          <cell r="E154" t="str">
            <v>GTNT 4,6 km</v>
          </cell>
          <cell r="F154">
            <v>2025</v>
          </cell>
          <cell r="G154">
            <v>0</v>
          </cell>
          <cell r="H154">
            <v>6900</v>
          </cell>
          <cell r="I154">
            <v>6900</v>
          </cell>
          <cell r="J154">
            <v>0</v>
          </cell>
          <cell r="K154">
            <v>0</v>
          </cell>
          <cell r="L154">
            <v>2500</v>
          </cell>
          <cell r="M154">
            <v>2500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2500</v>
          </cell>
          <cell r="BG154">
            <v>2500</v>
          </cell>
          <cell r="BH154">
            <v>0</v>
          </cell>
          <cell r="BI154">
            <v>0</v>
          </cell>
          <cell r="BJ154">
            <v>6900</v>
          </cell>
          <cell r="BK154">
            <v>4400</v>
          </cell>
          <cell r="BL154">
            <v>0</v>
          </cell>
          <cell r="BM154">
            <v>0</v>
          </cell>
        </row>
        <row r="155">
          <cell r="B155" t="str">
            <v>Đường TĐC biên giới Lủng Lầu, xã Thanh Lòa, huyện Cao Lộc</v>
          </cell>
          <cell r="C155" t="str">
            <v>C</v>
          </cell>
          <cell r="D155" t="str">
            <v>xã Thanh Lòa</v>
          </cell>
          <cell r="E155" t="str">
            <v>GTNT2km</v>
          </cell>
          <cell r="F155">
            <v>2025</v>
          </cell>
          <cell r="G155">
            <v>0</v>
          </cell>
          <cell r="H155">
            <v>3000</v>
          </cell>
          <cell r="I155">
            <v>3000</v>
          </cell>
          <cell r="J155">
            <v>0</v>
          </cell>
          <cell r="K155">
            <v>0</v>
          </cell>
          <cell r="L155">
            <v>1000</v>
          </cell>
          <cell r="M155">
            <v>1000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1000</v>
          </cell>
          <cell r="BG155">
            <v>1000</v>
          </cell>
          <cell r="BH155">
            <v>0</v>
          </cell>
          <cell r="BI155">
            <v>0</v>
          </cell>
          <cell r="BJ155">
            <v>3000</v>
          </cell>
          <cell r="BK155">
            <v>2000</v>
          </cell>
          <cell r="BL155">
            <v>0</v>
          </cell>
          <cell r="BM155">
            <v>0</v>
          </cell>
        </row>
        <row r="156">
          <cell r="B156" t="str">
            <v>Đường Ngàn Pặc - Khuổi Tao, xã Công Sơn, huyện Cao Lộc</v>
          </cell>
          <cell r="C156" t="str">
            <v>C</v>
          </cell>
          <cell r="D156" t="str">
            <v>xã Công Sơn</v>
          </cell>
          <cell r="E156" t="str">
            <v>GTNT2,5km</v>
          </cell>
          <cell r="F156">
            <v>2025</v>
          </cell>
          <cell r="G156">
            <v>0</v>
          </cell>
          <cell r="H156">
            <v>3800</v>
          </cell>
          <cell r="I156">
            <v>3800</v>
          </cell>
          <cell r="J156">
            <v>0</v>
          </cell>
          <cell r="K156">
            <v>0</v>
          </cell>
          <cell r="L156">
            <v>1500</v>
          </cell>
          <cell r="M156">
            <v>1500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1500</v>
          </cell>
          <cell r="BG156">
            <v>1500</v>
          </cell>
          <cell r="BH156">
            <v>0</v>
          </cell>
          <cell r="BI156">
            <v>0</v>
          </cell>
          <cell r="BJ156">
            <v>3800</v>
          </cell>
          <cell r="BK156">
            <v>2300</v>
          </cell>
          <cell r="BL156">
            <v>0</v>
          </cell>
          <cell r="BM156">
            <v>0</v>
          </cell>
        </row>
        <row r="157">
          <cell r="B157" t="str">
            <v>Đường Thông Thiều, xã Lộc Yên, huyện Cao Lộc</v>
          </cell>
          <cell r="C157" t="str">
            <v>C</v>
          </cell>
          <cell r="D157" t="str">
            <v>xã Lộc Yên</v>
          </cell>
          <cell r="E157" t="str">
            <v>GTNT, 2,4km</v>
          </cell>
          <cell r="F157">
            <v>2025</v>
          </cell>
          <cell r="G157">
            <v>0</v>
          </cell>
          <cell r="H157">
            <v>3600</v>
          </cell>
          <cell r="I157">
            <v>3600</v>
          </cell>
          <cell r="J157">
            <v>0</v>
          </cell>
          <cell r="K157">
            <v>0</v>
          </cell>
          <cell r="L157">
            <v>1300</v>
          </cell>
          <cell r="M157">
            <v>1300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1300</v>
          </cell>
          <cell r="BG157">
            <v>1300</v>
          </cell>
          <cell r="BH157">
            <v>0</v>
          </cell>
          <cell r="BI157">
            <v>0</v>
          </cell>
          <cell r="BJ157">
            <v>3600</v>
          </cell>
          <cell r="BK157">
            <v>2300</v>
          </cell>
          <cell r="BL157">
            <v>0</v>
          </cell>
          <cell r="BM157">
            <v>0</v>
          </cell>
        </row>
        <row r="158">
          <cell r="B158" t="str">
            <v>Đường BT đường xuống Suối Cáp, thôn Tình Hồ, xã Tân Thành, huyện Cao Lộc</v>
          </cell>
          <cell r="C158" t="str">
            <v>C</v>
          </cell>
          <cell r="D158" t="str">
            <v>xã Tân Thành</v>
          </cell>
          <cell r="E158" t="str">
            <v>GTNT loại B, 2km</v>
          </cell>
          <cell r="F158">
            <v>2025</v>
          </cell>
          <cell r="G158">
            <v>0</v>
          </cell>
          <cell r="H158">
            <v>3000</v>
          </cell>
          <cell r="I158">
            <v>3000</v>
          </cell>
          <cell r="J158">
            <v>0</v>
          </cell>
          <cell r="K158">
            <v>0</v>
          </cell>
          <cell r="L158">
            <v>1000</v>
          </cell>
          <cell r="M158">
            <v>1000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1000</v>
          </cell>
          <cell r="BG158">
            <v>1000</v>
          </cell>
          <cell r="BH158">
            <v>0</v>
          </cell>
          <cell r="BI158">
            <v>0</v>
          </cell>
          <cell r="BJ158">
            <v>3000</v>
          </cell>
          <cell r="BK158">
            <v>2000</v>
          </cell>
          <cell r="BL158">
            <v>0</v>
          </cell>
          <cell r="BM158">
            <v>0</v>
          </cell>
        </row>
        <row r="159">
          <cell r="B159" t="str">
            <v>Cầu Khuổi Thái Yên Thủy II, xã Yên Trạch, huyện Cao Lộc</v>
          </cell>
          <cell r="C159" t="str">
            <v>C</v>
          </cell>
          <cell r="D159" t="str">
            <v>xã Yên Trạch</v>
          </cell>
          <cell r="E159" t="str">
            <v xml:space="preserve">GT cầu </v>
          </cell>
          <cell r="F159">
            <v>2025</v>
          </cell>
          <cell r="G159">
            <v>0</v>
          </cell>
          <cell r="H159">
            <v>1200</v>
          </cell>
          <cell r="I159">
            <v>1200</v>
          </cell>
          <cell r="J159">
            <v>0</v>
          </cell>
          <cell r="K159">
            <v>0</v>
          </cell>
          <cell r="L159">
            <v>800</v>
          </cell>
          <cell r="M159">
            <v>800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800</v>
          </cell>
          <cell r="BG159">
            <v>800</v>
          </cell>
          <cell r="BH159">
            <v>0</v>
          </cell>
          <cell r="BI159">
            <v>0</v>
          </cell>
          <cell r="BJ159">
            <v>1200</v>
          </cell>
          <cell r="BK159">
            <v>400</v>
          </cell>
          <cell r="BL159">
            <v>0</v>
          </cell>
          <cell r="BM159">
            <v>0</v>
          </cell>
        </row>
        <row r="160">
          <cell r="B160" t="str">
            <v>Phòng làm việc 5 đoàn thể xã Hải Yến, huyện Cao Lộc</v>
          </cell>
          <cell r="C160" t="str">
            <v>C</v>
          </cell>
          <cell r="D160" t="str">
            <v xml:space="preserve"> xã Hải Yến</v>
          </cell>
          <cell r="E160" t="str">
            <v>Dân dụng cấp III</v>
          </cell>
          <cell r="F160">
            <v>2025</v>
          </cell>
          <cell r="G160">
            <v>0</v>
          </cell>
          <cell r="H160">
            <v>2500</v>
          </cell>
          <cell r="I160">
            <v>2500</v>
          </cell>
          <cell r="J160">
            <v>0</v>
          </cell>
          <cell r="K160">
            <v>0</v>
          </cell>
          <cell r="L160">
            <v>1000</v>
          </cell>
          <cell r="M160">
            <v>1000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1000</v>
          </cell>
          <cell r="BG160">
            <v>1000</v>
          </cell>
          <cell r="BH160">
            <v>0</v>
          </cell>
          <cell r="BI160">
            <v>0</v>
          </cell>
          <cell r="BJ160">
            <v>2500</v>
          </cell>
          <cell r="BK160">
            <v>1500</v>
          </cell>
          <cell r="BL160">
            <v>0</v>
          </cell>
          <cell r="BM160">
            <v>0</v>
          </cell>
        </row>
        <row r="161">
          <cell r="B161" t="str">
            <v>Cầu treo thôn Co Khuông, xã Xuất Lễ, huyện Cao Lộc</v>
          </cell>
          <cell r="C161" t="str">
            <v>C</v>
          </cell>
          <cell r="D161" t="str">
            <v>xã Xuất Lễ</v>
          </cell>
          <cell r="E161" t="str">
            <v xml:space="preserve">GT cầu </v>
          </cell>
          <cell r="F161">
            <v>2025</v>
          </cell>
          <cell r="G161">
            <v>0</v>
          </cell>
          <cell r="H161">
            <v>2000</v>
          </cell>
          <cell r="I161">
            <v>2000</v>
          </cell>
          <cell r="J161">
            <v>0</v>
          </cell>
          <cell r="K161">
            <v>0</v>
          </cell>
          <cell r="L161">
            <v>800</v>
          </cell>
          <cell r="M161">
            <v>800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800</v>
          </cell>
          <cell r="BG161">
            <v>800</v>
          </cell>
          <cell r="BH161">
            <v>0</v>
          </cell>
          <cell r="BI161">
            <v>0</v>
          </cell>
          <cell r="BJ161">
            <v>2000</v>
          </cell>
          <cell r="BK161">
            <v>1200</v>
          </cell>
          <cell r="BL161">
            <v>0</v>
          </cell>
          <cell r="BM161">
            <v>0</v>
          </cell>
        </row>
        <row r="162">
          <cell r="B162" t="str">
            <v>Đường Co Loi - Khuổi Phiêng - Khuổi Đeng xã Mẫu Sơn (Km3+00 ĐH 22) huyện Cao Lộc</v>
          </cell>
          <cell r="C162" t="str">
            <v>C</v>
          </cell>
          <cell r="D162" t="str">
            <v>xã Mẫu Sơn</v>
          </cell>
          <cell r="E162" t="str">
            <v>GTNT</v>
          </cell>
          <cell r="F162">
            <v>2025</v>
          </cell>
          <cell r="G162">
            <v>0</v>
          </cell>
          <cell r="H162">
            <v>4706</v>
          </cell>
          <cell r="I162">
            <v>4706</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4000</v>
          </cell>
          <cell r="BG162">
            <v>4000</v>
          </cell>
          <cell r="BH162">
            <v>0</v>
          </cell>
          <cell r="BI162">
            <v>0</v>
          </cell>
          <cell r="BJ162">
            <v>0</v>
          </cell>
          <cell r="BK162">
            <v>0</v>
          </cell>
          <cell r="BL162">
            <v>0</v>
          </cell>
          <cell r="BM162">
            <v>0</v>
          </cell>
        </row>
        <row r="163">
          <cell r="B163" t="str">
            <v>Xây dựng nhà văn hóa sân thể thao xã Phú Xá</v>
          </cell>
          <cell r="C163" t="str">
            <v>C</v>
          </cell>
          <cell r="D163" t="str">
            <v>xã Phú Xá</v>
          </cell>
          <cell r="E163" t="str">
            <v>Hạ tầng kỹ thuật</v>
          </cell>
          <cell r="F163">
            <v>2025</v>
          </cell>
          <cell r="G163">
            <v>0</v>
          </cell>
          <cell r="H163">
            <v>3500</v>
          </cell>
          <cell r="I163">
            <v>3500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3306</v>
          </cell>
          <cell r="BG163">
            <v>3306</v>
          </cell>
          <cell r="BH163">
            <v>0</v>
          </cell>
          <cell r="BI163">
            <v>0</v>
          </cell>
          <cell r="BJ163">
            <v>0</v>
          </cell>
          <cell r="BK163">
            <v>0</v>
          </cell>
          <cell r="BL163">
            <v>0</v>
          </cell>
          <cell r="BM163">
            <v>0</v>
          </cell>
        </row>
        <row r="164">
          <cell r="B164" t="str">
            <v>Đường bê tông từ thôn Nà Làng đến cột mốc 1156 xã Thanh Lòa huyện Cao Lộc</v>
          </cell>
          <cell r="C164" t="str">
            <v>C</v>
          </cell>
          <cell r="D164" t="str">
            <v>xã Thanh Lòa</v>
          </cell>
          <cell r="E164" t="str">
            <v>GTNT</v>
          </cell>
          <cell r="F164">
            <v>2025</v>
          </cell>
          <cell r="G164">
            <v>0</v>
          </cell>
          <cell r="H164">
            <v>5500</v>
          </cell>
          <cell r="I164">
            <v>5500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5413</v>
          </cell>
          <cell r="BG164">
            <v>5413</v>
          </cell>
          <cell r="BH164">
            <v>0</v>
          </cell>
          <cell r="BI164">
            <v>0</v>
          </cell>
          <cell r="BJ164">
            <v>0</v>
          </cell>
          <cell r="BK164">
            <v>0</v>
          </cell>
          <cell r="BL164">
            <v>0</v>
          </cell>
          <cell r="BM164">
            <v>0</v>
          </cell>
        </row>
        <row r="165">
          <cell r="B165" t="str">
            <v>Xây dựng nhà văn hóa sân thể thao xã Hòa Cư</v>
          </cell>
          <cell r="C165" t="str">
            <v>C</v>
          </cell>
          <cell r="D165" t="str">
            <v>Xã Hòa Cư</v>
          </cell>
          <cell r="E165" t="str">
            <v>Dân dụng cấp III</v>
          </cell>
          <cell r="F165">
            <v>2025</v>
          </cell>
          <cell r="G165">
            <v>0</v>
          </cell>
          <cell r="H165">
            <v>5000</v>
          </cell>
          <cell r="I165">
            <v>5000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4100</v>
          </cell>
          <cell r="BG165">
            <v>4100</v>
          </cell>
          <cell r="BH165">
            <v>0</v>
          </cell>
          <cell r="BI165">
            <v>0</v>
          </cell>
          <cell r="BJ165">
            <v>0</v>
          </cell>
          <cell r="BK165">
            <v>0</v>
          </cell>
          <cell r="BL165">
            <v>0</v>
          </cell>
          <cell r="BM165">
            <v>0</v>
          </cell>
        </row>
        <row r="166">
          <cell r="B166" t="str">
            <v>Đối ứng Chương trình Mục tiêu quốc gia</v>
          </cell>
          <cell r="C166">
            <v>0</v>
          </cell>
          <cell r="D166">
            <v>0</v>
          </cell>
          <cell r="E166">
            <v>0</v>
          </cell>
          <cell r="F166">
            <v>0</v>
          </cell>
          <cell r="G166">
            <v>0</v>
          </cell>
          <cell r="H166">
            <v>4281</v>
          </cell>
          <cell r="I166">
            <v>4281</v>
          </cell>
          <cell r="J166">
            <v>0</v>
          </cell>
          <cell r="K166">
            <v>0</v>
          </cell>
          <cell r="L166">
            <v>4281</v>
          </cell>
          <cell r="M166">
            <v>4281</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4281</v>
          </cell>
          <cell r="BG166">
            <v>4281</v>
          </cell>
          <cell r="BH166">
            <v>0</v>
          </cell>
          <cell r="BI166">
            <v>0</v>
          </cell>
          <cell r="BJ166">
            <v>4281</v>
          </cell>
          <cell r="BK166">
            <v>0</v>
          </cell>
          <cell r="BL166">
            <v>0</v>
          </cell>
          <cell r="BM166">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Bieu dau tu"/>
      <sheetName val="Sheet2"/>
      <sheetName val="Tan Lien"/>
      <sheetName val="Cao Lau"/>
      <sheetName val="CAX"/>
    </sheetNames>
    <sheetDataSet>
      <sheetData sheetId="0" refreshError="1"/>
      <sheetData sheetId="1">
        <row r="91">
          <cell r="B91" t="str">
            <v>Cấp nước sinh hoạt tập trung xã Công Sơn, huyện Cao Lộc</v>
          </cell>
          <cell r="C91" t="str">
            <v>xã Công Sơn</v>
          </cell>
          <cell r="E91">
            <v>2022</v>
          </cell>
          <cell r="F91" t="str">
            <v>626/QĐ-UBND ngày 10/3/2023</v>
          </cell>
          <cell r="G91">
            <v>2816</v>
          </cell>
          <cell r="H91">
            <v>2633</v>
          </cell>
          <cell r="I91">
            <v>0</v>
          </cell>
          <cell r="J91">
            <v>183</v>
          </cell>
          <cell r="L91">
            <v>1767</v>
          </cell>
          <cell r="M91">
            <v>1767</v>
          </cell>
          <cell r="Q91">
            <v>1544</v>
          </cell>
          <cell r="R91">
            <v>1544</v>
          </cell>
          <cell r="S91">
            <v>0</v>
          </cell>
          <cell r="T91">
            <v>0</v>
          </cell>
          <cell r="V91">
            <v>606</v>
          </cell>
          <cell r="W91">
            <v>606</v>
          </cell>
          <cell r="X91">
            <v>606</v>
          </cell>
          <cell r="AB91">
            <v>200</v>
          </cell>
          <cell r="AC91">
            <v>33.003300330032999</v>
          </cell>
          <cell r="AD91" t="str">
            <v>Ban quản lý dự án đầu tư xây dựng</v>
          </cell>
          <cell r="AF91">
            <v>666</v>
          </cell>
        </row>
        <row r="92">
          <cell r="B92" t="str">
            <v>Cấp nước sinh hoạt tập trung xã Thạch Đạn, huyện Cao Lộc</v>
          </cell>
          <cell r="C92" t="str">
            <v>xã Thạch Đạn</v>
          </cell>
          <cell r="E92">
            <v>2022</v>
          </cell>
          <cell r="G92">
            <v>5800</v>
          </cell>
          <cell r="H92">
            <v>5400</v>
          </cell>
          <cell r="I92">
            <v>0</v>
          </cell>
          <cell r="J92">
            <v>400</v>
          </cell>
          <cell r="L92">
            <v>2600</v>
          </cell>
          <cell r="M92">
            <v>2485</v>
          </cell>
          <cell r="O92">
            <v>115</v>
          </cell>
          <cell r="Q92">
            <v>3278</v>
          </cell>
          <cell r="R92">
            <v>3163</v>
          </cell>
          <cell r="S92">
            <v>0</v>
          </cell>
          <cell r="T92">
            <v>115</v>
          </cell>
          <cell r="V92">
            <v>500</v>
          </cell>
          <cell r="W92">
            <v>500</v>
          </cell>
          <cell r="X92">
            <v>500</v>
          </cell>
          <cell r="AB92">
            <v>0</v>
          </cell>
          <cell r="AC92">
            <v>0</v>
          </cell>
          <cell r="AD92" t="str">
            <v>Ban quản lý dự án đầu tư xây dựng</v>
          </cell>
          <cell r="AF92">
            <v>2022</v>
          </cell>
        </row>
        <row r="93">
          <cell r="B93" t="str">
            <v>Dự án 4</v>
          </cell>
          <cell r="G93">
            <v>82200</v>
          </cell>
          <cell r="H93">
            <v>78431</v>
          </cell>
          <cell r="I93">
            <v>0</v>
          </cell>
          <cell r="J93">
            <v>3769</v>
          </cell>
          <cell r="K93">
            <v>0</v>
          </cell>
          <cell r="L93">
            <v>72969.088000000003</v>
          </cell>
          <cell r="M93">
            <v>69596.088000000003</v>
          </cell>
          <cell r="N93">
            <v>0</v>
          </cell>
          <cell r="O93">
            <v>3373</v>
          </cell>
          <cell r="P93">
            <v>0</v>
          </cell>
          <cell r="Q93">
            <v>52288</v>
          </cell>
          <cell r="R93">
            <v>51040</v>
          </cell>
          <cell r="S93">
            <v>0</v>
          </cell>
          <cell r="T93">
            <v>1248</v>
          </cell>
          <cell r="U93">
            <v>0</v>
          </cell>
          <cell r="V93">
            <v>26500</v>
          </cell>
          <cell r="W93">
            <v>26500</v>
          </cell>
          <cell r="X93">
            <v>26500</v>
          </cell>
          <cell r="Y93">
            <v>0</v>
          </cell>
          <cell r="Z93">
            <v>0</v>
          </cell>
          <cell r="AA93">
            <v>0</v>
          </cell>
          <cell r="AB93">
            <v>15886</v>
          </cell>
          <cell r="AC93">
            <v>59.947169811320755</v>
          </cell>
          <cell r="AF93">
            <v>3412</v>
          </cell>
        </row>
        <row r="94">
          <cell r="B94" t="str">
            <v>Đường khai hoang Nà Phạ (Mốc  1158), xã Thanh Lòa, huyện Cao Lộc</v>
          </cell>
          <cell r="C94" t="str">
            <v>xã Thanh Lòa</v>
          </cell>
          <cell r="D94" t="str">
            <v>GTNT, 2km</v>
          </cell>
          <cell r="E94">
            <v>2022</v>
          </cell>
          <cell r="G94">
            <v>4500</v>
          </cell>
          <cell r="H94">
            <v>4300</v>
          </cell>
          <cell r="I94">
            <v>0</v>
          </cell>
          <cell r="J94">
            <v>200</v>
          </cell>
          <cell r="L94">
            <v>4200</v>
          </cell>
          <cell r="M94">
            <v>4000</v>
          </cell>
          <cell r="O94">
            <v>200</v>
          </cell>
          <cell r="Q94">
            <v>4268</v>
          </cell>
          <cell r="R94">
            <v>4068</v>
          </cell>
          <cell r="S94">
            <v>0</v>
          </cell>
          <cell r="T94">
            <v>200</v>
          </cell>
          <cell r="V94">
            <v>232</v>
          </cell>
          <cell r="W94">
            <v>232</v>
          </cell>
          <cell r="X94">
            <v>232</v>
          </cell>
          <cell r="AB94">
            <v>232</v>
          </cell>
          <cell r="AC94">
            <v>100</v>
          </cell>
          <cell r="AD94" t="str">
            <v>Ban quản lý dự án đầu tư xây dựng</v>
          </cell>
          <cell r="AF94">
            <v>0</v>
          </cell>
        </row>
        <row r="95">
          <cell r="B95" t="str">
            <v>Đường BT Ngàn Pặc - Pắc Đây (Km 14/ĐT 241), xã Công Sơn, huyện Cao Lộc</v>
          </cell>
          <cell r="C95" t="str">
            <v>xã Công Sơn</v>
          </cell>
          <cell r="D95" t="str">
            <v>GTNT, 3km</v>
          </cell>
          <cell r="E95">
            <v>2022</v>
          </cell>
          <cell r="G95">
            <v>5000</v>
          </cell>
          <cell r="H95">
            <v>4800</v>
          </cell>
          <cell r="I95">
            <v>0</v>
          </cell>
          <cell r="J95">
            <v>200</v>
          </cell>
          <cell r="L95">
            <v>4750</v>
          </cell>
          <cell r="M95">
            <v>4550</v>
          </cell>
          <cell r="O95">
            <v>200</v>
          </cell>
          <cell r="Q95">
            <v>4300</v>
          </cell>
          <cell r="R95">
            <v>4100</v>
          </cell>
          <cell r="S95">
            <v>0</v>
          </cell>
          <cell r="T95">
            <v>200</v>
          </cell>
          <cell r="V95">
            <v>700</v>
          </cell>
          <cell r="W95">
            <v>700</v>
          </cell>
          <cell r="X95">
            <v>700</v>
          </cell>
          <cell r="AB95">
            <v>350</v>
          </cell>
          <cell r="AC95">
            <v>50</v>
          </cell>
          <cell r="AD95" t="str">
            <v>Ban quản lý dự án đầu tư xây dựng</v>
          </cell>
          <cell r="AF95">
            <v>0</v>
          </cell>
        </row>
        <row r="96">
          <cell r="B96" t="str">
            <v>Đường Phai Đán, xã Bình Trung (Km 7+900 ĐH 29), huyện Cao Lộc</v>
          </cell>
          <cell r="C96" t="str">
            <v>xã Bình Trung</v>
          </cell>
          <cell r="D96" t="str">
            <v>GTNT 1km</v>
          </cell>
          <cell r="E96">
            <v>2022</v>
          </cell>
          <cell r="G96">
            <v>1600</v>
          </cell>
          <cell r="H96">
            <v>1600</v>
          </cell>
          <cell r="I96">
            <v>0</v>
          </cell>
          <cell r="J96">
            <v>0</v>
          </cell>
          <cell r="L96">
            <v>1600</v>
          </cell>
          <cell r="M96">
            <v>1600</v>
          </cell>
          <cell r="Q96">
            <v>1300</v>
          </cell>
          <cell r="R96">
            <v>1300</v>
          </cell>
          <cell r="S96">
            <v>0</v>
          </cell>
          <cell r="T96">
            <v>0</v>
          </cell>
          <cell r="V96">
            <v>300</v>
          </cell>
          <cell r="W96">
            <v>300</v>
          </cell>
          <cell r="X96">
            <v>300</v>
          </cell>
          <cell r="AB96">
            <v>100</v>
          </cell>
          <cell r="AC96">
            <v>33.333333333333329</v>
          </cell>
          <cell r="AD96" t="str">
            <v>Ban quản lý dự án đầu tư xây dựng</v>
          </cell>
          <cell r="AF96">
            <v>0</v>
          </cell>
        </row>
        <row r="97">
          <cell r="B97" t="str">
            <v>Đường bê tông Bản Mới xã Hòa Cư, huyện Cao Lộc</v>
          </cell>
          <cell r="C97" t="str">
            <v>xã Hòa Cư</v>
          </cell>
          <cell r="D97" t="str">
            <v>GTNT, 2,5km</v>
          </cell>
          <cell r="E97">
            <v>2022</v>
          </cell>
          <cell r="G97">
            <v>4000</v>
          </cell>
          <cell r="H97">
            <v>3800</v>
          </cell>
          <cell r="J97">
            <v>200</v>
          </cell>
          <cell r="L97">
            <v>3200</v>
          </cell>
          <cell r="M97">
            <v>3000</v>
          </cell>
          <cell r="O97">
            <v>200</v>
          </cell>
          <cell r="Q97">
            <v>3250</v>
          </cell>
          <cell r="R97">
            <v>3050</v>
          </cell>
          <cell r="S97">
            <v>0</v>
          </cell>
          <cell r="T97">
            <v>200</v>
          </cell>
          <cell r="V97">
            <v>750</v>
          </cell>
          <cell r="W97">
            <v>750</v>
          </cell>
          <cell r="X97">
            <v>750</v>
          </cell>
          <cell r="AB97">
            <v>200</v>
          </cell>
          <cell r="AC97">
            <v>26.666666666666668</v>
          </cell>
          <cell r="AD97" t="str">
            <v>Ban quản lý dự án đầu tư xây dựng</v>
          </cell>
          <cell r="AF97">
            <v>0</v>
          </cell>
        </row>
        <row r="98">
          <cell r="B98" t="str">
            <v>Đường Bản Dọn - Lục Luông, xã Lộc Yên, huyện Cao Lộc năm 2022</v>
          </cell>
          <cell r="C98" t="str">
            <v>xã Lộc Yên</v>
          </cell>
          <cell r="D98" t="str">
            <v>GTNT, 4km</v>
          </cell>
          <cell r="E98">
            <v>2022</v>
          </cell>
          <cell r="F98" t="str">
            <v>359/QĐ-UBND ngày 14/2/2023</v>
          </cell>
          <cell r="G98">
            <v>6000</v>
          </cell>
          <cell r="H98">
            <v>5752</v>
          </cell>
          <cell r="I98">
            <v>0</v>
          </cell>
          <cell r="J98">
            <v>248</v>
          </cell>
          <cell r="L98">
            <v>4498</v>
          </cell>
          <cell r="M98">
            <v>4250</v>
          </cell>
          <cell r="O98">
            <v>248</v>
          </cell>
          <cell r="Q98">
            <v>5448</v>
          </cell>
          <cell r="R98">
            <v>5200</v>
          </cell>
          <cell r="S98">
            <v>0</v>
          </cell>
          <cell r="T98">
            <v>248</v>
          </cell>
          <cell r="V98">
            <v>552</v>
          </cell>
          <cell r="W98">
            <v>552</v>
          </cell>
          <cell r="X98">
            <v>552</v>
          </cell>
          <cell r="AB98">
            <v>0</v>
          </cell>
          <cell r="AC98">
            <v>0</v>
          </cell>
          <cell r="AD98" t="str">
            <v>Ban quản lý dự án đầu tư xây dựng</v>
          </cell>
          <cell r="AF98">
            <v>0</v>
          </cell>
        </row>
        <row r="99">
          <cell r="B99" t="str">
            <v>Đường Co Loi - Khuổi Phiêng - Khuổi Đeng xã Mẫu Sơn (Km3+00 ĐH 22) , huyện Cao Lộc (giai đoạn I)</v>
          </cell>
          <cell r="C99" t="str">
            <v>xã Mẫu Sơn</v>
          </cell>
          <cell r="D99" t="str">
            <v>GTNT 3km</v>
          </cell>
          <cell r="E99">
            <v>2022</v>
          </cell>
          <cell r="G99">
            <v>4500</v>
          </cell>
          <cell r="H99">
            <v>4300</v>
          </cell>
          <cell r="I99">
            <v>0</v>
          </cell>
          <cell r="J99">
            <v>200</v>
          </cell>
          <cell r="L99">
            <v>4500</v>
          </cell>
          <cell r="M99">
            <v>4300</v>
          </cell>
          <cell r="O99">
            <v>200</v>
          </cell>
          <cell r="Q99">
            <v>3700</v>
          </cell>
          <cell r="R99">
            <v>3500</v>
          </cell>
          <cell r="S99">
            <v>0</v>
          </cell>
          <cell r="T99">
            <v>200</v>
          </cell>
          <cell r="V99">
            <v>800</v>
          </cell>
          <cell r="W99">
            <v>800</v>
          </cell>
          <cell r="X99">
            <v>800</v>
          </cell>
          <cell r="AB99">
            <v>300</v>
          </cell>
          <cell r="AC99">
            <v>37.5</v>
          </cell>
          <cell r="AD99" t="str">
            <v>Ban quản lý dự án đầu tư xây dựng</v>
          </cell>
          <cell r="AF99">
            <v>0</v>
          </cell>
        </row>
        <row r="100">
          <cell r="B100" t="str">
            <v xml:space="preserve"> Đường bê tông Nà Bó- Sông Danh, huyện Cao Lộc</v>
          </cell>
          <cell r="C100" t="str">
            <v>xã Cao Lâu</v>
          </cell>
          <cell r="D100" t="str">
            <v>GTNT 2,5km</v>
          </cell>
          <cell r="E100">
            <v>2022</v>
          </cell>
          <cell r="G100">
            <v>3800</v>
          </cell>
          <cell r="H100">
            <v>3800</v>
          </cell>
          <cell r="I100">
            <v>0</v>
          </cell>
          <cell r="J100">
            <v>0</v>
          </cell>
          <cell r="L100">
            <v>3610</v>
          </cell>
          <cell r="M100">
            <v>3610</v>
          </cell>
          <cell r="Q100">
            <v>3100</v>
          </cell>
          <cell r="R100">
            <v>3100</v>
          </cell>
          <cell r="S100">
            <v>0</v>
          </cell>
          <cell r="T100">
            <v>0</v>
          </cell>
          <cell r="V100">
            <v>700</v>
          </cell>
          <cell r="W100">
            <v>700</v>
          </cell>
          <cell r="X100">
            <v>700</v>
          </cell>
          <cell r="AB100">
            <v>300</v>
          </cell>
          <cell r="AC100">
            <v>42.857142857142854</v>
          </cell>
          <cell r="AD100" t="str">
            <v>Ban quản lý dự án đầu tư xây dựng</v>
          </cell>
          <cell r="AF100">
            <v>0</v>
          </cell>
        </row>
        <row r="101">
          <cell r="B101" t="str">
            <v>Đường Còn Chủ - Lộc Hồ - Nà Hốc, xã Phú Xá, huyện Cao Lộc</v>
          </cell>
          <cell r="C101" t="str">
            <v>xã Phú Xá</v>
          </cell>
          <cell r="D101" t="str">
            <v>GTNT, 2,5km</v>
          </cell>
          <cell r="E101">
            <v>2022</v>
          </cell>
          <cell r="G101">
            <v>3800</v>
          </cell>
          <cell r="H101">
            <v>3600</v>
          </cell>
          <cell r="I101">
            <v>0</v>
          </cell>
          <cell r="J101">
            <v>200</v>
          </cell>
          <cell r="L101">
            <v>3800</v>
          </cell>
          <cell r="M101">
            <v>3600</v>
          </cell>
          <cell r="O101">
            <v>200</v>
          </cell>
          <cell r="Q101">
            <v>3000</v>
          </cell>
          <cell r="R101">
            <v>2800</v>
          </cell>
          <cell r="S101">
            <v>0</v>
          </cell>
          <cell r="T101">
            <v>200</v>
          </cell>
          <cell r="V101">
            <v>800</v>
          </cell>
          <cell r="W101">
            <v>800</v>
          </cell>
          <cell r="X101">
            <v>800</v>
          </cell>
          <cell r="AB101">
            <v>0</v>
          </cell>
          <cell r="AC101">
            <v>0</v>
          </cell>
          <cell r="AD101" t="str">
            <v>Ban quản lý dự án đầu tư xây dựng</v>
          </cell>
          <cell r="AF101">
            <v>0</v>
          </cell>
        </row>
        <row r="102">
          <cell r="B102" t="str">
            <v>Đường Bản Giếng, xã Lộc Yên, huyện Cao Lộc</v>
          </cell>
          <cell r="C102" t="str">
            <v>xã Lộc Yên</v>
          </cell>
          <cell r="D102" t="str">
            <v>GTNT 1,5KM</v>
          </cell>
          <cell r="E102">
            <v>2022</v>
          </cell>
          <cell r="G102">
            <v>2500</v>
          </cell>
          <cell r="H102">
            <v>2500</v>
          </cell>
          <cell r="I102">
            <v>0</v>
          </cell>
          <cell r="J102">
            <v>0</v>
          </cell>
          <cell r="L102">
            <v>2500</v>
          </cell>
          <cell r="M102">
            <v>2500</v>
          </cell>
          <cell r="Q102">
            <v>2000</v>
          </cell>
          <cell r="R102">
            <v>2000</v>
          </cell>
          <cell r="S102">
            <v>0</v>
          </cell>
          <cell r="T102">
            <v>0</v>
          </cell>
          <cell r="V102">
            <v>500</v>
          </cell>
          <cell r="W102">
            <v>500</v>
          </cell>
          <cell r="X102">
            <v>500</v>
          </cell>
          <cell r="AB102">
            <v>400</v>
          </cell>
          <cell r="AC102">
            <v>80</v>
          </cell>
          <cell r="AD102" t="str">
            <v>Ban quản lý dự án đầu tư xây dựng</v>
          </cell>
          <cell r="AF102">
            <v>0</v>
          </cell>
        </row>
        <row r="103">
          <cell r="B103" t="str">
            <v>Đường Kéo Cặp - Pàn Cù, xã Hòa Cư, huyện Cao Lộc năm 2021</v>
          </cell>
          <cell r="C103" t="str">
            <v>xã Hòa Cư</v>
          </cell>
          <cell r="D103" t="str">
            <v>GTNT, 3km</v>
          </cell>
          <cell r="E103" t="str">
            <v>2021-2022</v>
          </cell>
          <cell r="G103">
            <v>4600</v>
          </cell>
          <cell r="H103">
            <v>4500</v>
          </cell>
          <cell r="I103">
            <v>0</v>
          </cell>
          <cell r="J103">
            <v>100</v>
          </cell>
          <cell r="L103">
            <v>4600</v>
          </cell>
          <cell r="M103">
            <v>4500</v>
          </cell>
          <cell r="O103">
            <v>100</v>
          </cell>
          <cell r="Q103">
            <v>3422</v>
          </cell>
          <cell r="R103">
            <v>3422</v>
          </cell>
          <cell r="S103">
            <v>0</v>
          </cell>
          <cell r="T103">
            <v>0</v>
          </cell>
          <cell r="V103">
            <v>1078</v>
          </cell>
          <cell r="W103">
            <v>1078</v>
          </cell>
          <cell r="X103">
            <v>1078</v>
          </cell>
          <cell r="AB103">
            <v>200</v>
          </cell>
          <cell r="AC103">
            <v>18.552875695732837</v>
          </cell>
          <cell r="AD103" t="str">
            <v>Ban quản lý dự án đầu tư xây dựng</v>
          </cell>
          <cell r="AF103">
            <v>100</v>
          </cell>
        </row>
        <row r="104">
          <cell r="B104" t="str">
            <v>Cải tạo, sửa chữa chợ Ba Sơn, xã Cao Lâu, huyện Cao Lộc</v>
          </cell>
          <cell r="C104" t="str">
            <v>xã Cao Lâu</v>
          </cell>
          <cell r="D104" t="str">
            <v>Dân dụng cấp III</v>
          </cell>
          <cell r="E104">
            <v>2022</v>
          </cell>
          <cell r="G104">
            <v>3000</v>
          </cell>
          <cell r="H104">
            <v>3000</v>
          </cell>
          <cell r="I104">
            <v>0</v>
          </cell>
          <cell r="J104">
            <v>0</v>
          </cell>
          <cell r="L104">
            <v>3000</v>
          </cell>
          <cell r="M104">
            <v>3000</v>
          </cell>
          <cell r="Q104">
            <v>2500</v>
          </cell>
          <cell r="R104">
            <v>2500</v>
          </cell>
          <cell r="S104">
            <v>0</v>
          </cell>
          <cell r="T104">
            <v>0</v>
          </cell>
          <cell r="V104">
            <v>500</v>
          </cell>
          <cell r="W104">
            <v>500</v>
          </cell>
          <cell r="X104">
            <v>500</v>
          </cell>
          <cell r="AB104">
            <v>200</v>
          </cell>
          <cell r="AC104">
            <v>40</v>
          </cell>
          <cell r="AD104" t="str">
            <v>Ban quản lý dự án đầu tư xây dựng</v>
          </cell>
          <cell r="AF104">
            <v>0</v>
          </cell>
        </row>
        <row r="105">
          <cell r="B105" t="str">
            <v>Cải tạo Trạm y tế xã Bình Trung, huyện Cao Lộc</v>
          </cell>
          <cell r="C105" t="str">
            <v>xã Bình Trung</v>
          </cell>
          <cell r="D105" t="str">
            <v>Dân dụng cấp III</v>
          </cell>
          <cell r="E105">
            <v>2022</v>
          </cell>
          <cell r="G105">
            <v>2000</v>
          </cell>
          <cell r="H105">
            <v>2000</v>
          </cell>
          <cell r="I105">
            <v>0</v>
          </cell>
          <cell r="J105">
            <v>0</v>
          </cell>
          <cell r="L105">
            <v>1902.088</v>
          </cell>
          <cell r="M105">
            <v>1902.088</v>
          </cell>
          <cell r="Q105">
            <v>1800</v>
          </cell>
          <cell r="R105">
            <v>1800</v>
          </cell>
          <cell r="S105">
            <v>0</v>
          </cell>
          <cell r="T105">
            <v>0</v>
          </cell>
          <cell r="V105">
            <v>200</v>
          </cell>
          <cell r="W105">
            <v>200</v>
          </cell>
          <cell r="X105">
            <v>200</v>
          </cell>
          <cell r="AB105">
            <v>102</v>
          </cell>
          <cell r="AC105">
            <v>51</v>
          </cell>
          <cell r="AD105" t="str">
            <v>Ban quản lý dự án đầu tư xây dựng</v>
          </cell>
          <cell r="AF105">
            <v>0</v>
          </cell>
        </row>
        <row r="106">
          <cell r="B106" t="str">
            <v>Đường Kéo Cặp - Pàn Cù, xã Hòa Cư, huyện Cao Lộc năm 2023</v>
          </cell>
          <cell r="C106" t="str">
            <v>xã Hòa Cư</v>
          </cell>
          <cell r="D106" t="str">
            <v xml:space="preserve">GTNT </v>
          </cell>
          <cell r="E106" t="str">
            <v>2023</v>
          </cell>
          <cell r="F106" t="str">
            <v>1303/QĐ-UBND ngày 04/5/2023</v>
          </cell>
          <cell r="G106">
            <v>7000</v>
          </cell>
          <cell r="H106">
            <v>6150</v>
          </cell>
          <cell r="J106">
            <v>850</v>
          </cell>
          <cell r="L106">
            <v>5880</v>
          </cell>
          <cell r="M106">
            <v>5166</v>
          </cell>
          <cell r="O106">
            <v>714</v>
          </cell>
          <cell r="Q106">
            <v>2000</v>
          </cell>
          <cell r="R106">
            <v>2000</v>
          </cell>
          <cell r="V106">
            <v>3859</v>
          </cell>
          <cell r="W106">
            <v>3859</v>
          </cell>
          <cell r="X106">
            <v>3859</v>
          </cell>
          <cell r="AB106">
            <v>2774</v>
          </cell>
          <cell r="AC106">
            <v>71.883907748121274</v>
          </cell>
          <cell r="AD106" t="str">
            <v>Ban quản lý dự án đầu tư xây dựng</v>
          </cell>
          <cell r="AF106">
            <v>1141</v>
          </cell>
        </row>
        <row r="107">
          <cell r="B107" t="str">
            <v>Đường Bản Dọn - Lục Ngoãng, xã Lộc Yên, huyện Cao Lộc năm 2023</v>
          </cell>
          <cell r="C107" t="str">
            <v>xã Lộc Yên</v>
          </cell>
          <cell r="D107" t="str">
            <v>GTNT 1km</v>
          </cell>
          <cell r="E107" t="str">
            <v>2023</v>
          </cell>
          <cell r="F107" t="str">
            <v>53/QĐ-UBND ngày 12/01/2023</v>
          </cell>
          <cell r="G107">
            <v>2200</v>
          </cell>
          <cell r="H107">
            <v>2000</v>
          </cell>
          <cell r="J107">
            <v>200</v>
          </cell>
          <cell r="L107">
            <v>2050</v>
          </cell>
          <cell r="M107">
            <v>1850</v>
          </cell>
          <cell r="O107">
            <v>200</v>
          </cell>
          <cell r="Q107">
            <v>800</v>
          </cell>
          <cell r="R107">
            <v>800</v>
          </cell>
          <cell r="V107">
            <v>1200</v>
          </cell>
          <cell r="W107">
            <v>1200</v>
          </cell>
          <cell r="X107">
            <v>1200</v>
          </cell>
          <cell r="AB107">
            <v>1200</v>
          </cell>
          <cell r="AC107">
            <v>100</v>
          </cell>
          <cell r="AD107" t="str">
            <v>Ban quản lý dự án đầu tư xây dựng</v>
          </cell>
          <cell r="AF107">
            <v>200</v>
          </cell>
        </row>
        <row r="108">
          <cell r="B108" t="str">
            <v>Sửa chữa đường Bản Rọi - Còn Phạc xã Thanh Lòa, huyện Cao Lộc</v>
          </cell>
          <cell r="C108" t="str">
            <v>xã Thanh Lòa</v>
          </cell>
          <cell r="D108" t="str">
            <v>GTNT 1,5km</v>
          </cell>
          <cell r="E108" t="str">
            <v>2023</v>
          </cell>
          <cell r="F108" t="str">
            <v>366/QĐ-UBND ngày 14/02/2023</v>
          </cell>
          <cell r="G108">
            <v>3200</v>
          </cell>
          <cell r="H108">
            <v>3000</v>
          </cell>
          <cell r="J108">
            <v>200</v>
          </cell>
          <cell r="L108">
            <v>3200</v>
          </cell>
          <cell r="M108">
            <v>3000</v>
          </cell>
          <cell r="O108">
            <v>200</v>
          </cell>
          <cell r="Q108">
            <v>1200</v>
          </cell>
          <cell r="R108">
            <v>1200</v>
          </cell>
          <cell r="V108">
            <v>1800</v>
          </cell>
          <cell r="W108">
            <v>1800</v>
          </cell>
          <cell r="X108">
            <v>1800</v>
          </cell>
          <cell r="AB108">
            <v>1500</v>
          </cell>
          <cell r="AC108">
            <v>83.333333333333343</v>
          </cell>
          <cell r="AD108" t="str">
            <v>Ban quản lý dự án đầu tư xây dựng</v>
          </cell>
          <cell r="AF108">
            <v>200</v>
          </cell>
        </row>
        <row r="109">
          <cell r="B109" t="str">
            <v>Đường BT Pắc Đây - Thán Dìu, xã Công Sơn, huyện Cao Lộc</v>
          </cell>
          <cell r="C109" t="str">
            <v>xã Công Sơn</v>
          </cell>
          <cell r="D109" t="str">
            <v>GTNT 1,5km</v>
          </cell>
          <cell r="E109" t="str">
            <v>2023</v>
          </cell>
          <cell r="G109">
            <v>3200</v>
          </cell>
          <cell r="H109">
            <v>3000</v>
          </cell>
          <cell r="J109">
            <v>200</v>
          </cell>
          <cell r="L109">
            <v>3040</v>
          </cell>
          <cell r="M109">
            <v>2840</v>
          </cell>
          <cell r="O109">
            <v>200</v>
          </cell>
          <cell r="Q109">
            <v>1200</v>
          </cell>
          <cell r="R109">
            <v>1200</v>
          </cell>
          <cell r="V109">
            <v>1800</v>
          </cell>
          <cell r="W109">
            <v>1800</v>
          </cell>
          <cell r="X109">
            <v>1800</v>
          </cell>
          <cell r="AB109">
            <v>439</v>
          </cell>
          <cell r="AC109">
            <v>24.388888888888889</v>
          </cell>
          <cell r="AD109" t="str">
            <v>Ban quản lý dự án đầu tư xây dựng</v>
          </cell>
          <cell r="AF109">
            <v>200</v>
          </cell>
        </row>
        <row r="110">
          <cell r="B110" t="str">
            <v>Đường Khuổi Tát - Biên giới, xã Xuất Lễ</v>
          </cell>
          <cell r="C110" t="str">
            <v xml:space="preserve">xã Xuất Lễ </v>
          </cell>
          <cell r="D110" t="str">
            <v>GTNT 1km</v>
          </cell>
          <cell r="E110" t="str">
            <v>2023</v>
          </cell>
          <cell r="F110" t="str">
            <v>31/QĐ-UBND ngày 09/01/2023</v>
          </cell>
          <cell r="G110">
            <v>2000</v>
          </cell>
          <cell r="H110">
            <v>1800</v>
          </cell>
          <cell r="J110">
            <v>200</v>
          </cell>
          <cell r="L110">
            <v>1300</v>
          </cell>
          <cell r="M110">
            <v>1300</v>
          </cell>
          <cell r="O110">
            <v>0</v>
          </cell>
          <cell r="Q110">
            <v>1000</v>
          </cell>
          <cell r="R110">
            <v>1000</v>
          </cell>
          <cell r="V110">
            <v>800</v>
          </cell>
          <cell r="W110">
            <v>800</v>
          </cell>
          <cell r="X110">
            <v>800</v>
          </cell>
          <cell r="AB110">
            <v>400</v>
          </cell>
          <cell r="AC110">
            <v>50</v>
          </cell>
          <cell r="AD110" t="str">
            <v>Ban quản lý dự án đầu tư xây dựng</v>
          </cell>
          <cell r="AF110">
            <v>200</v>
          </cell>
        </row>
        <row r="111">
          <cell r="B111" t="str">
            <v>Bê tông hoá đường Nà Luộc- Nà Hộc, thôn Nà Thâm xã Cao Lâu, huyện Cao Lộc</v>
          </cell>
          <cell r="C111" t="str">
            <v>xã Cao Lâu</v>
          </cell>
          <cell r="D111" t="str">
            <v>GTNT 0,5km</v>
          </cell>
          <cell r="E111" t="str">
            <v>2023</v>
          </cell>
          <cell r="F111" t="str">
            <v>691/QĐ-UBND ngày 21/3/2023</v>
          </cell>
          <cell r="G111">
            <v>1000</v>
          </cell>
          <cell r="H111">
            <v>829</v>
          </cell>
          <cell r="J111">
            <v>171</v>
          </cell>
          <cell r="L111">
            <v>1000</v>
          </cell>
          <cell r="M111">
            <v>829</v>
          </cell>
          <cell r="O111">
            <v>171</v>
          </cell>
          <cell r="Q111">
            <v>400</v>
          </cell>
          <cell r="R111">
            <v>400</v>
          </cell>
          <cell r="V111">
            <v>429</v>
          </cell>
          <cell r="W111">
            <v>429</v>
          </cell>
          <cell r="X111">
            <v>429</v>
          </cell>
          <cell r="AB111">
            <v>429</v>
          </cell>
          <cell r="AC111">
            <v>100</v>
          </cell>
          <cell r="AD111" t="str">
            <v>Ban quản lý dự án đầu tư xây dựng</v>
          </cell>
          <cell r="AF111">
            <v>171</v>
          </cell>
        </row>
        <row r="112">
          <cell r="B112" t="str">
            <v>Đường Co loi - Ngàn pặc, xã Mẫu Sơn (ĐH 22) huyện Cao Lộc</v>
          </cell>
          <cell r="C112" t="str">
            <v>xã Mẫu Sơn</v>
          </cell>
          <cell r="D112" t="str">
            <v>GTNT 3km</v>
          </cell>
          <cell r="E112" t="str">
            <v>2023</v>
          </cell>
          <cell r="G112">
            <v>4500</v>
          </cell>
          <cell r="H112">
            <v>4300</v>
          </cell>
          <cell r="J112">
            <v>200</v>
          </cell>
          <cell r="L112">
            <v>4000</v>
          </cell>
          <cell r="M112">
            <v>3800</v>
          </cell>
          <cell r="O112">
            <v>200</v>
          </cell>
          <cell r="Q112">
            <v>2000</v>
          </cell>
          <cell r="R112">
            <v>2000</v>
          </cell>
          <cell r="V112">
            <v>2000</v>
          </cell>
          <cell r="W112">
            <v>2000</v>
          </cell>
          <cell r="X112">
            <v>2000</v>
          </cell>
          <cell r="AB112">
            <v>1700</v>
          </cell>
          <cell r="AC112">
            <v>85</v>
          </cell>
          <cell r="AD112" t="str">
            <v>Ban quản lý dự án đầu tư xây dựng</v>
          </cell>
          <cell r="AF112">
            <v>500</v>
          </cell>
        </row>
        <row r="113">
          <cell r="B113" t="str">
            <v>Đường Chè Lân - Lục Luông, xã Lộc Yên, huyện Cao Lộc</v>
          </cell>
          <cell r="C113" t="str">
            <v>xã Lộc Yên</v>
          </cell>
          <cell r="D113" t="str">
            <v>GTNT 2km</v>
          </cell>
          <cell r="E113" t="str">
            <v>2023</v>
          </cell>
          <cell r="F113" t="str">
            <v>235/QĐ-UBND ngày 31/01/2023</v>
          </cell>
          <cell r="G113">
            <v>3200</v>
          </cell>
          <cell r="H113">
            <v>3200</v>
          </cell>
          <cell r="J113">
            <v>0</v>
          </cell>
          <cell r="L113">
            <v>3200</v>
          </cell>
          <cell r="M113">
            <v>3200</v>
          </cell>
          <cell r="Q113">
            <v>1000</v>
          </cell>
          <cell r="R113">
            <v>1000</v>
          </cell>
          <cell r="V113">
            <v>2200</v>
          </cell>
          <cell r="W113">
            <v>2200</v>
          </cell>
          <cell r="X113">
            <v>2200</v>
          </cell>
          <cell r="AB113">
            <v>1500</v>
          </cell>
          <cell r="AC113">
            <v>68.181818181818173</v>
          </cell>
          <cell r="AD113" t="str">
            <v>Ban quản lý dự án đầu tư xây dựng</v>
          </cell>
          <cell r="AF113">
            <v>0</v>
          </cell>
        </row>
        <row r="114">
          <cell r="B114" t="str">
            <v>Đường Pò Phấy- Nà Thâm - Sông Danh, xã Cao Lâu,  huyện Cao Lộc</v>
          </cell>
          <cell r="C114" t="str">
            <v>xã Cao Lâu</v>
          </cell>
          <cell r="D114" t="str">
            <v>GTNT 2km</v>
          </cell>
          <cell r="E114" t="str">
            <v>2023</v>
          </cell>
          <cell r="F114" t="str">
            <v>693/QĐ-UBND ngày 21/3/2023</v>
          </cell>
          <cell r="G114">
            <v>3000</v>
          </cell>
          <cell r="H114">
            <v>3000</v>
          </cell>
          <cell r="J114">
            <v>0</v>
          </cell>
          <cell r="K114">
            <v>0</v>
          </cell>
          <cell r="L114">
            <v>300</v>
          </cell>
          <cell r="M114">
            <v>300</v>
          </cell>
          <cell r="Q114">
            <v>1100</v>
          </cell>
          <cell r="R114">
            <v>1100</v>
          </cell>
          <cell r="V114">
            <v>1600</v>
          </cell>
          <cell r="W114">
            <v>1600</v>
          </cell>
          <cell r="X114">
            <v>1600</v>
          </cell>
          <cell r="AB114">
            <v>600</v>
          </cell>
          <cell r="AC114">
            <v>37.5</v>
          </cell>
          <cell r="AD114" t="str">
            <v>Ban quản lý dự án đầu tư xây dựng</v>
          </cell>
          <cell r="AF114">
            <v>300</v>
          </cell>
        </row>
        <row r="115">
          <cell r="B115" t="str">
            <v>Đường Khuổi Mạ, xã Bình Trung, huyện Cao Lộc</v>
          </cell>
          <cell r="C115" t="str">
            <v>xã Bình Trung</v>
          </cell>
          <cell r="D115" t="str">
            <v>GTNT 0,7km</v>
          </cell>
          <cell r="E115" t="str">
            <v>2023</v>
          </cell>
          <cell r="G115">
            <v>1100</v>
          </cell>
          <cell r="H115">
            <v>1100</v>
          </cell>
          <cell r="J115">
            <v>0</v>
          </cell>
          <cell r="K115">
            <v>0</v>
          </cell>
          <cell r="L115">
            <v>1100</v>
          </cell>
          <cell r="M115">
            <v>1100</v>
          </cell>
          <cell r="Q115">
            <v>600</v>
          </cell>
          <cell r="R115">
            <v>600</v>
          </cell>
          <cell r="V115">
            <v>500</v>
          </cell>
          <cell r="W115">
            <v>500</v>
          </cell>
          <cell r="X115">
            <v>500</v>
          </cell>
          <cell r="AB115">
            <v>300</v>
          </cell>
          <cell r="AC115">
            <v>60</v>
          </cell>
          <cell r="AD115" t="str">
            <v>Ban quản lý dự án đầu tư xây dựng</v>
          </cell>
          <cell r="AF115">
            <v>0</v>
          </cell>
        </row>
        <row r="116">
          <cell r="B116" t="str">
            <v>Cải tạo Trạm y tế xã Công Sơn, huyện Cao Lộc</v>
          </cell>
          <cell r="C116" t="str">
            <v>xã Công Sơn</v>
          </cell>
          <cell r="D116" t="str">
            <v>Dân dụng cấp III</v>
          </cell>
          <cell r="E116" t="str">
            <v>2023</v>
          </cell>
          <cell r="G116">
            <v>1500</v>
          </cell>
          <cell r="H116">
            <v>1500</v>
          </cell>
          <cell r="J116">
            <v>0</v>
          </cell>
          <cell r="K116">
            <v>0</v>
          </cell>
          <cell r="L116">
            <v>1489</v>
          </cell>
          <cell r="M116">
            <v>1489</v>
          </cell>
          <cell r="Q116">
            <v>800</v>
          </cell>
          <cell r="R116">
            <v>800</v>
          </cell>
          <cell r="V116">
            <v>700</v>
          </cell>
          <cell r="W116">
            <v>700</v>
          </cell>
          <cell r="X116">
            <v>700</v>
          </cell>
          <cell r="AB116">
            <v>560</v>
          </cell>
          <cell r="AC116">
            <v>80</v>
          </cell>
          <cell r="AD116" t="str">
            <v>Ban quản lý dự án đầu tư xây dựng</v>
          </cell>
          <cell r="AF116">
            <v>0</v>
          </cell>
        </row>
        <row r="117">
          <cell r="B117" t="str">
            <v>Bổ sung một số hạng mục Trường TH&amp;THCS xã Hòa Cư năm 2023, huyện Cao Lộc</v>
          </cell>
          <cell r="C117" t="str">
            <v>xã Hòa Cư</v>
          </cell>
          <cell r="D117" t="str">
            <v>Dân dụng cấp III</v>
          </cell>
          <cell r="E117" t="str">
            <v>2023</v>
          </cell>
          <cell r="F117" t="str">
            <v>1262/QĐ-UBND ngày 28/4/2023</v>
          </cell>
          <cell r="G117">
            <v>5000</v>
          </cell>
          <cell r="H117">
            <v>4600</v>
          </cell>
          <cell r="J117">
            <v>400</v>
          </cell>
          <cell r="L117">
            <v>4250</v>
          </cell>
          <cell r="M117">
            <v>3910</v>
          </cell>
          <cell r="O117">
            <v>340</v>
          </cell>
          <cell r="Q117">
            <v>2100</v>
          </cell>
          <cell r="R117">
            <v>2100</v>
          </cell>
          <cell r="V117">
            <v>2500</v>
          </cell>
          <cell r="W117">
            <v>2500</v>
          </cell>
          <cell r="X117">
            <v>2500</v>
          </cell>
          <cell r="AB117">
            <v>2100</v>
          </cell>
          <cell r="AC117">
            <v>84</v>
          </cell>
          <cell r="AD117" t="str">
            <v>Ban quản lý dự án đầu tư xây dựng</v>
          </cell>
          <cell r="AF117">
            <v>400</v>
          </cell>
        </row>
        <row r="118">
          <cell r="B118" t="str">
            <v>Dự án 5</v>
          </cell>
          <cell r="C118">
            <v>0</v>
          </cell>
          <cell r="D118">
            <v>0</v>
          </cell>
          <cell r="E118">
            <v>0</v>
          </cell>
          <cell r="G118">
            <v>22700</v>
          </cell>
          <cell r="H118">
            <v>21486</v>
          </cell>
          <cell r="I118">
            <v>0</v>
          </cell>
          <cell r="J118">
            <v>1214</v>
          </cell>
          <cell r="K118">
            <v>0</v>
          </cell>
          <cell r="L118">
            <v>22650</v>
          </cell>
          <cell r="M118">
            <v>21436</v>
          </cell>
          <cell r="N118">
            <v>0</v>
          </cell>
          <cell r="O118">
            <v>1214</v>
          </cell>
          <cell r="P118">
            <v>0</v>
          </cell>
          <cell r="Q118">
            <v>14319</v>
          </cell>
          <cell r="R118">
            <v>14017</v>
          </cell>
          <cell r="S118">
            <v>0</v>
          </cell>
          <cell r="T118">
            <v>302</v>
          </cell>
          <cell r="U118">
            <v>0</v>
          </cell>
          <cell r="V118">
            <v>7064</v>
          </cell>
          <cell r="W118">
            <v>7064</v>
          </cell>
          <cell r="X118">
            <v>7064</v>
          </cell>
          <cell r="Y118">
            <v>0</v>
          </cell>
          <cell r="Z118">
            <v>0</v>
          </cell>
          <cell r="AA118">
            <v>0</v>
          </cell>
          <cell r="AB118">
            <v>6095</v>
          </cell>
          <cell r="AC118">
            <v>86.282559456398644</v>
          </cell>
          <cell r="AE118">
            <v>0</v>
          </cell>
        </row>
        <row r="119">
          <cell r="B119" t="str">
            <v>Trường PTDTBT TH&amp; THCS xã Mẫu Sơn, huyện Cao Lộc. Hạng mục phòng học và bếp ăn</v>
          </cell>
          <cell r="C119" t="str">
            <v>xã Mẫu Sơn</v>
          </cell>
          <cell r="D119" t="str">
            <v>Dân dụng cấp III</v>
          </cell>
          <cell r="E119">
            <v>2022</v>
          </cell>
          <cell r="G119">
            <v>3500</v>
          </cell>
          <cell r="H119">
            <v>3298</v>
          </cell>
          <cell r="I119">
            <v>0</v>
          </cell>
          <cell r="J119">
            <v>202</v>
          </cell>
          <cell r="L119">
            <v>3500</v>
          </cell>
          <cell r="M119">
            <v>3298</v>
          </cell>
          <cell r="O119">
            <v>202</v>
          </cell>
          <cell r="Q119">
            <v>2038</v>
          </cell>
          <cell r="R119">
            <v>1836</v>
          </cell>
          <cell r="S119">
            <v>0</v>
          </cell>
          <cell r="T119">
            <v>202</v>
          </cell>
          <cell r="V119">
            <v>1240</v>
          </cell>
          <cell r="W119">
            <v>1240</v>
          </cell>
          <cell r="X119">
            <v>1240</v>
          </cell>
          <cell r="AB119">
            <v>1116</v>
          </cell>
          <cell r="AC119">
            <v>90</v>
          </cell>
          <cell r="AD119" t="str">
            <v>Ban quản lý dự án đầu tư xây dựng</v>
          </cell>
          <cell r="AF119">
            <v>222</v>
          </cell>
        </row>
        <row r="120">
          <cell r="B120" t="str">
            <v>Trường TH &amp; THCS xã Hòa Cư, huyện Cao Lộc</v>
          </cell>
          <cell r="C120" t="str">
            <v>xã Hòa Cư</v>
          </cell>
          <cell r="D120" t="str">
            <v>Dân dụng cấp III</v>
          </cell>
          <cell r="E120">
            <v>2022</v>
          </cell>
          <cell r="F120" t="str">
            <v>555/QĐ-UBND ngày 27/02/2023</v>
          </cell>
          <cell r="G120">
            <v>1500</v>
          </cell>
          <cell r="H120">
            <v>1500</v>
          </cell>
          <cell r="I120">
            <v>0</v>
          </cell>
          <cell r="J120">
            <v>0</v>
          </cell>
          <cell r="L120">
            <v>1500</v>
          </cell>
          <cell r="M120">
            <v>1500</v>
          </cell>
          <cell r="Q120">
            <v>1217</v>
          </cell>
          <cell r="R120">
            <v>1217</v>
          </cell>
          <cell r="S120">
            <v>0</v>
          </cell>
          <cell r="T120">
            <v>0</v>
          </cell>
          <cell r="V120">
            <v>200</v>
          </cell>
          <cell r="W120">
            <v>200</v>
          </cell>
          <cell r="X120">
            <v>200</v>
          </cell>
          <cell r="AB120">
            <v>200</v>
          </cell>
          <cell r="AC120">
            <v>100</v>
          </cell>
          <cell r="AD120" t="str">
            <v>Ban quản lý dự án đầu tư xây dựng</v>
          </cell>
          <cell r="AF120">
            <v>83</v>
          </cell>
        </row>
        <row r="121">
          <cell r="B121" t="str">
            <v>Trường PTDTBT TH&amp; THCS xã Công Sơn, huyện Cao Lộc</v>
          </cell>
          <cell r="C121" t="str">
            <v>xã Công Sơn</v>
          </cell>
          <cell r="D121" t="str">
            <v>Dân dụng cấp III</v>
          </cell>
          <cell r="E121">
            <v>2022</v>
          </cell>
          <cell r="G121">
            <v>1400</v>
          </cell>
          <cell r="H121">
            <v>1400</v>
          </cell>
          <cell r="I121">
            <v>0</v>
          </cell>
          <cell r="J121">
            <v>0</v>
          </cell>
          <cell r="L121">
            <v>1400</v>
          </cell>
          <cell r="M121">
            <v>1400</v>
          </cell>
          <cell r="Q121">
            <v>1000</v>
          </cell>
          <cell r="R121">
            <v>1000</v>
          </cell>
          <cell r="S121">
            <v>0</v>
          </cell>
          <cell r="T121">
            <v>0</v>
          </cell>
          <cell r="V121">
            <v>400</v>
          </cell>
          <cell r="W121">
            <v>400</v>
          </cell>
          <cell r="X121">
            <v>400</v>
          </cell>
          <cell r="AB121">
            <v>360</v>
          </cell>
          <cell r="AC121">
            <v>90</v>
          </cell>
          <cell r="AD121" t="str">
            <v>Ban quản lý dự án đầu tư xây dựng</v>
          </cell>
          <cell r="AF121">
            <v>0</v>
          </cell>
        </row>
        <row r="122">
          <cell r="B122" t="str">
            <v>Trường PTDTBT TH&amp; THCS xã Lộc Yên, huyện Cao Lộc</v>
          </cell>
          <cell r="C122" t="str">
            <v>xã Lộc Yên</v>
          </cell>
          <cell r="D122" t="str">
            <v>Dân dụng cấp III</v>
          </cell>
          <cell r="E122">
            <v>2022</v>
          </cell>
          <cell r="G122">
            <v>6000</v>
          </cell>
          <cell r="H122">
            <v>5800</v>
          </cell>
          <cell r="I122">
            <v>0</v>
          </cell>
          <cell r="J122">
            <v>200</v>
          </cell>
          <cell r="L122">
            <v>6000</v>
          </cell>
          <cell r="M122">
            <v>5800</v>
          </cell>
          <cell r="O122">
            <v>200</v>
          </cell>
          <cell r="Q122">
            <v>4200</v>
          </cell>
          <cell r="R122">
            <v>4200</v>
          </cell>
          <cell r="S122">
            <v>0</v>
          </cell>
          <cell r="T122">
            <v>0</v>
          </cell>
          <cell r="V122">
            <v>1600</v>
          </cell>
          <cell r="W122">
            <v>1600</v>
          </cell>
          <cell r="X122">
            <v>1600</v>
          </cell>
          <cell r="AB122">
            <v>1300</v>
          </cell>
          <cell r="AC122">
            <v>81.25</v>
          </cell>
          <cell r="AD122" t="str">
            <v>Ban quản lý dự án đầu tư xây dựng</v>
          </cell>
          <cell r="AF122">
            <v>200</v>
          </cell>
        </row>
        <row r="123">
          <cell r="B123" t="str">
            <v>Trường TH xã Xuân Long</v>
          </cell>
          <cell r="C123" t="str">
            <v>xã Xuân Long</v>
          </cell>
          <cell r="D123" t="str">
            <v>Dân dụng cấp III</v>
          </cell>
          <cell r="E123">
            <v>2022</v>
          </cell>
          <cell r="G123">
            <v>4600</v>
          </cell>
          <cell r="H123">
            <v>4500</v>
          </cell>
          <cell r="I123">
            <v>0</v>
          </cell>
          <cell r="J123">
            <v>100</v>
          </cell>
          <cell r="L123">
            <v>4600</v>
          </cell>
          <cell r="M123">
            <v>4500</v>
          </cell>
          <cell r="O123">
            <v>100</v>
          </cell>
          <cell r="Q123">
            <v>3500</v>
          </cell>
          <cell r="R123">
            <v>3400</v>
          </cell>
          <cell r="S123">
            <v>0</v>
          </cell>
          <cell r="T123">
            <v>100</v>
          </cell>
          <cell r="V123">
            <v>1100</v>
          </cell>
          <cell r="W123">
            <v>1100</v>
          </cell>
          <cell r="X123">
            <v>1100</v>
          </cell>
          <cell r="AB123">
            <v>1079</v>
          </cell>
          <cell r="AC123">
            <v>98.090909090909093</v>
          </cell>
          <cell r="AD123" t="str">
            <v>Ban quản lý dự án đầu tư xây dựng</v>
          </cell>
          <cell r="AF123">
            <v>0</v>
          </cell>
        </row>
        <row r="124">
          <cell r="B124" t="str">
            <v>Trường PTDTBT THCS xã Thạch Đạn, huyện Cao Lộc. Hạng mục phòng học</v>
          </cell>
          <cell r="C124" t="str">
            <v>xã Thạch Đạn</v>
          </cell>
          <cell r="D124" t="str">
            <v>Dân dụng cấp III</v>
          </cell>
          <cell r="E124" t="str">
            <v>2023</v>
          </cell>
          <cell r="G124">
            <v>1000</v>
          </cell>
          <cell r="H124">
            <v>1000</v>
          </cell>
          <cell r="J124">
            <v>0</v>
          </cell>
          <cell r="K124">
            <v>0</v>
          </cell>
          <cell r="L124">
            <v>950</v>
          </cell>
          <cell r="M124">
            <v>950</v>
          </cell>
          <cell r="Q124">
            <v>400</v>
          </cell>
          <cell r="R124">
            <v>400</v>
          </cell>
          <cell r="V124">
            <v>600</v>
          </cell>
          <cell r="W124">
            <v>600</v>
          </cell>
          <cell r="X124">
            <v>600</v>
          </cell>
          <cell r="AB124">
            <v>540</v>
          </cell>
          <cell r="AC124">
            <v>90</v>
          </cell>
          <cell r="AD124" t="str">
            <v>Ban quản lý dự án đầu tư xây dựng</v>
          </cell>
          <cell r="AF124">
            <v>0</v>
          </cell>
        </row>
        <row r="125">
          <cell r="B125" t="str">
            <v>Trường TH&amp; THCS xã Bình Trung</v>
          </cell>
          <cell r="C125" t="str">
            <v>xã Bình Trung</v>
          </cell>
          <cell r="D125" t="str">
            <v>Dân dụng cấp III</v>
          </cell>
          <cell r="E125" t="str">
            <v>2023</v>
          </cell>
          <cell r="G125">
            <v>1500</v>
          </cell>
          <cell r="H125">
            <v>1500</v>
          </cell>
          <cell r="J125">
            <v>0</v>
          </cell>
          <cell r="K125">
            <v>0</v>
          </cell>
          <cell r="L125">
            <v>1500</v>
          </cell>
          <cell r="M125">
            <v>1500</v>
          </cell>
          <cell r="Q125">
            <v>800</v>
          </cell>
          <cell r="R125">
            <v>800</v>
          </cell>
          <cell r="V125">
            <v>700</v>
          </cell>
          <cell r="W125">
            <v>700</v>
          </cell>
          <cell r="X125">
            <v>700</v>
          </cell>
          <cell r="AB125">
            <v>500</v>
          </cell>
          <cell r="AC125">
            <v>71.428571428571431</v>
          </cell>
          <cell r="AD125" t="str">
            <v>Ban quản lý dự án đầu tư xây dựng</v>
          </cell>
          <cell r="AF125">
            <v>0</v>
          </cell>
        </row>
        <row r="126">
          <cell r="B126" t="str">
            <v>Trường PTDTBT TH&amp; THCS xã Thanh Lòa, huyện Cao Lộc</v>
          </cell>
          <cell r="C126" t="str">
            <v>xã Thanh Lòa</v>
          </cell>
          <cell r="D126" t="str">
            <v>Dân dụng cấp III</v>
          </cell>
          <cell r="E126" t="str">
            <v>2023</v>
          </cell>
          <cell r="F126" t="str">
            <v>1661/QĐ-UBND ngày 01/6/2023</v>
          </cell>
          <cell r="G126">
            <v>1500</v>
          </cell>
          <cell r="H126">
            <v>1244</v>
          </cell>
          <cell r="J126">
            <v>256</v>
          </cell>
          <cell r="L126">
            <v>1500</v>
          </cell>
          <cell r="M126">
            <v>1244</v>
          </cell>
          <cell r="O126">
            <v>256</v>
          </cell>
          <cell r="Q126">
            <v>600</v>
          </cell>
          <cell r="R126">
            <v>600</v>
          </cell>
          <cell r="V126">
            <v>544</v>
          </cell>
          <cell r="W126">
            <v>544</v>
          </cell>
          <cell r="X126">
            <v>544</v>
          </cell>
          <cell r="AB126">
            <v>500</v>
          </cell>
          <cell r="AC126">
            <v>91.911764705882348</v>
          </cell>
          <cell r="AD126" t="str">
            <v>Ban quản lý dự án đầu tư xây dựng</v>
          </cell>
          <cell r="AF126">
            <v>356</v>
          </cell>
        </row>
        <row r="127">
          <cell r="B127" t="str">
            <v>Trường Tiểu học xã Cao Lâu, huyện Cao Lộc</v>
          </cell>
          <cell r="C127" t="str">
            <v>xã Cao Lâu</v>
          </cell>
          <cell r="D127" t="str">
            <v>Dân dụng cấp III</v>
          </cell>
          <cell r="E127" t="str">
            <v>2023</v>
          </cell>
          <cell r="F127" t="str">
            <v>1656/QĐ-UBND ngày 30/5/2023</v>
          </cell>
          <cell r="G127">
            <v>1700</v>
          </cell>
          <cell r="H127">
            <v>1244</v>
          </cell>
          <cell r="J127">
            <v>456</v>
          </cell>
          <cell r="L127">
            <v>1700</v>
          </cell>
          <cell r="M127">
            <v>1244</v>
          </cell>
          <cell r="O127">
            <v>456</v>
          </cell>
          <cell r="Q127">
            <v>564</v>
          </cell>
          <cell r="R127">
            <v>564</v>
          </cell>
          <cell r="V127">
            <v>680</v>
          </cell>
          <cell r="W127">
            <v>680</v>
          </cell>
          <cell r="X127">
            <v>680</v>
          </cell>
          <cell r="AB127">
            <v>500</v>
          </cell>
          <cell r="AC127">
            <v>73.529411764705884</v>
          </cell>
          <cell r="AD127" t="str">
            <v>Ban quản lý dự án đầu tư xây dựng</v>
          </cell>
          <cell r="AF127">
            <v>456</v>
          </cell>
        </row>
        <row r="128">
          <cell r="B128" t="str">
            <v>Công trình khởi công mới</v>
          </cell>
          <cell r="G128">
            <v>27904</v>
          </cell>
          <cell r="H128">
            <v>26425</v>
          </cell>
          <cell r="I128">
            <v>0</v>
          </cell>
          <cell r="J128">
            <v>1471</v>
          </cell>
          <cell r="K128">
            <v>8</v>
          </cell>
          <cell r="L128">
            <v>0</v>
          </cell>
          <cell r="M128">
            <v>0</v>
          </cell>
          <cell r="N128">
            <v>0</v>
          </cell>
          <cell r="O128">
            <v>0</v>
          </cell>
          <cell r="P128">
            <v>0</v>
          </cell>
          <cell r="Q128">
            <v>0</v>
          </cell>
          <cell r="R128">
            <v>0</v>
          </cell>
          <cell r="S128">
            <v>0</v>
          </cell>
          <cell r="T128">
            <v>0</v>
          </cell>
          <cell r="U128">
            <v>0</v>
          </cell>
          <cell r="V128">
            <v>17899</v>
          </cell>
          <cell r="W128">
            <v>17899</v>
          </cell>
          <cell r="X128">
            <v>17899</v>
          </cell>
          <cell r="Y128">
            <v>0</v>
          </cell>
          <cell r="Z128">
            <v>0</v>
          </cell>
          <cell r="AA128">
            <v>0</v>
          </cell>
          <cell r="AB128">
            <v>0</v>
          </cell>
          <cell r="AC128">
            <v>0</v>
          </cell>
          <cell r="AE128">
            <v>0</v>
          </cell>
          <cell r="AF128">
            <v>10005</v>
          </cell>
        </row>
        <row r="129">
          <cell r="B129" t="str">
            <v>Dự án 1</v>
          </cell>
          <cell r="G129">
            <v>850</v>
          </cell>
          <cell r="H129">
            <v>850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850</v>
          </cell>
          <cell r="W129">
            <v>850</v>
          </cell>
          <cell r="X129">
            <v>850</v>
          </cell>
          <cell r="Y129">
            <v>0</v>
          </cell>
          <cell r="Z129">
            <v>0</v>
          </cell>
          <cell r="AA129">
            <v>0</v>
          </cell>
          <cell r="AB129">
            <v>0</v>
          </cell>
          <cell r="AC129">
            <v>0</v>
          </cell>
          <cell r="AF129">
            <v>0</v>
          </cell>
        </row>
        <row r="130">
          <cell r="B130" t="str">
            <v>Hỗ trợ nhà ở</v>
          </cell>
          <cell r="C130" t="str">
            <v>địa bàn các xã ĐBKK</v>
          </cell>
          <cell r="E130" t="str">
            <v>2024</v>
          </cell>
          <cell r="G130">
            <v>800</v>
          </cell>
          <cell r="H130">
            <v>800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800</v>
          </cell>
          <cell r="W130">
            <v>800</v>
          </cell>
          <cell r="X130">
            <v>800</v>
          </cell>
          <cell r="Y130">
            <v>0</v>
          </cell>
          <cell r="Z130">
            <v>0</v>
          </cell>
          <cell r="AA130">
            <v>0</v>
          </cell>
          <cell r="AB130">
            <v>0</v>
          </cell>
          <cell r="AC130">
            <v>0</v>
          </cell>
          <cell r="AF130">
            <v>0</v>
          </cell>
        </row>
        <row r="131">
          <cell r="B131" t="str">
            <v>UBND xã Công Sơn</v>
          </cell>
          <cell r="C131" t="str">
            <v>xã Công Sơn</v>
          </cell>
          <cell r="E131" t="str">
            <v>2024</v>
          </cell>
          <cell r="G131">
            <v>120</v>
          </cell>
          <cell r="H131">
            <v>120</v>
          </cell>
          <cell r="L131">
            <v>0</v>
          </cell>
          <cell r="Q131">
            <v>0</v>
          </cell>
          <cell r="V131">
            <v>120</v>
          </cell>
          <cell r="W131">
            <v>120</v>
          </cell>
          <cell r="X131">
            <v>120</v>
          </cell>
          <cell r="AC131">
            <v>0</v>
          </cell>
          <cell r="AD131" t="str">
            <v>UBND xã Công Sơn</v>
          </cell>
          <cell r="AF131">
            <v>0</v>
          </cell>
        </row>
        <row r="132">
          <cell r="B132" t="str">
            <v>UBND xã Mẫu Sơn</v>
          </cell>
          <cell r="C132" t="str">
            <v>xã Mẫu Sơn</v>
          </cell>
          <cell r="E132" t="str">
            <v>2024</v>
          </cell>
          <cell r="G132">
            <v>120</v>
          </cell>
          <cell r="H132">
            <v>120</v>
          </cell>
          <cell r="L132">
            <v>0</v>
          </cell>
          <cell r="Q132">
            <v>0</v>
          </cell>
          <cell r="V132">
            <v>120</v>
          </cell>
          <cell r="W132">
            <v>120</v>
          </cell>
          <cell r="X132">
            <v>120</v>
          </cell>
          <cell r="AC132">
            <v>0</v>
          </cell>
          <cell r="AD132" t="str">
            <v>UBND xã Mẫu Sơn</v>
          </cell>
          <cell r="AF132">
            <v>0</v>
          </cell>
        </row>
        <row r="133">
          <cell r="B133" t="str">
            <v>UBND xã Bình Trung</v>
          </cell>
          <cell r="C133" t="str">
            <v>xã Bình Trung</v>
          </cell>
          <cell r="E133" t="str">
            <v>2024</v>
          </cell>
          <cell r="G133">
            <v>120</v>
          </cell>
          <cell r="H133">
            <v>120</v>
          </cell>
          <cell r="L133">
            <v>0</v>
          </cell>
          <cell r="Q133">
            <v>0</v>
          </cell>
          <cell r="V133">
            <v>120</v>
          </cell>
          <cell r="W133">
            <v>120</v>
          </cell>
          <cell r="X133">
            <v>120</v>
          </cell>
          <cell r="AC133">
            <v>0</v>
          </cell>
          <cell r="AD133" t="str">
            <v>UBND xã Bình Trung</v>
          </cell>
          <cell r="AF133">
            <v>0</v>
          </cell>
        </row>
        <row r="134">
          <cell r="B134" t="str">
            <v>UBND xã Hòa Cư</v>
          </cell>
          <cell r="C134" t="str">
            <v>xã Hòa Cư</v>
          </cell>
          <cell r="E134" t="str">
            <v>2024</v>
          </cell>
          <cell r="G134">
            <v>80</v>
          </cell>
          <cell r="H134">
            <v>80</v>
          </cell>
          <cell r="L134">
            <v>0</v>
          </cell>
          <cell r="Q134">
            <v>0</v>
          </cell>
          <cell r="V134">
            <v>80</v>
          </cell>
          <cell r="W134">
            <v>80</v>
          </cell>
          <cell r="X134">
            <v>80</v>
          </cell>
          <cell r="AC134">
            <v>0</v>
          </cell>
          <cell r="AD134" t="str">
            <v>UBND xã Hòa Cư</v>
          </cell>
          <cell r="AF134">
            <v>0</v>
          </cell>
        </row>
        <row r="135">
          <cell r="B135" t="str">
            <v>UBND xã Tân Thành</v>
          </cell>
          <cell r="C135" t="str">
            <v xml:space="preserve">xã Tân Thành </v>
          </cell>
          <cell r="E135" t="str">
            <v>2024</v>
          </cell>
          <cell r="G135">
            <v>160</v>
          </cell>
          <cell r="H135">
            <v>160</v>
          </cell>
          <cell r="L135">
            <v>0</v>
          </cell>
          <cell r="Q135">
            <v>0</v>
          </cell>
          <cell r="V135">
            <v>160</v>
          </cell>
          <cell r="W135">
            <v>160</v>
          </cell>
          <cell r="X135">
            <v>160</v>
          </cell>
          <cell r="AC135">
            <v>0</v>
          </cell>
          <cell r="AD135" t="str">
            <v>UBND xã Tân Thành</v>
          </cell>
          <cell r="AF135">
            <v>0</v>
          </cell>
        </row>
        <row r="136">
          <cell r="B136" t="str">
            <v>UBND xã Lộc Yên</v>
          </cell>
          <cell r="C136" t="str">
            <v>xã Lộc Yên</v>
          </cell>
          <cell r="E136" t="str">
            <v>2024</v>
          </cell>
          <cell r="G136">
            <v>200</v>
          </cell>
          <cell r="H136">
            <v>200</v>
          </cell>
          <cell r="L136">
            <v>0</v>
          </cell>
          <cell r="Q136">
            <v>0</v>
          </cell>
          <cell r="V136">
            <v>200</v>
          </cell>
          <cell r="W136">
            <v>200</v>
          </cell>
          <cell r="X136">
            <v>200</v>
          </cell>
          <cell r="AC136">
            <v>0</v>
          </cell>
          <cell r="AD136" t="str">
            <v>UBND xã Lộc Yên</v>
          </cell>
          <cell r="AF136">
            <v>0</v>
          </cell>
        </row>
        <row r="137">
          <cell r="B137" t="str">
            <v>Hỗ trợ đất ở</v>
          </cell>
          <cell r="C137" t="str">
            <v>địa bàn các xã ĐBKK</v>
          </cell>
          <cell r="E137" t="str">
            <v>2024</v>
          </cell>
          <cell r="G137">
            <v>50</v>
          </cell>
          <cell r="H137">
            <v>50</v>
          </cell>
          <cell r="L137">
            <v>0</v>
          </cell>
          <cell r="Q137">
            <v>0</v>
          </cell>
          <cell r="V137">
            <v>50</v>
          </cell>
          <cell r="W137">
            <v>50</v>
          </cell>
          <cell r="X137">
            <v>50</v>
          </cell>
          <cell r="AC137">
            <v>0</v>
          </cell>
          <cell r="AD137" t="str">
            <v>Phòng Lao động, thương binh, xã hội - Dân tộc</v>
          </cell>
          <cell r="AF137">
            <v>0</v>
          </cell>
        </row>
        <row r="138">
          <cell r="B138" t="str">
            <v>Dự án 4</v>
          </cell>
          <cell r="C138">
            <v>0</v>
          </cell>
          <cell r="G138">
            <v>23402</v>
          </cell>
          <cell r="H138">
            <v>21931</v>
          </cell>
          <cell r="I138">
            <v>0</v>
          </cell>
          <cell r="J138">
            <v>1471</v>
          </cell>
          <cell r="K138">
            <v>0</v>
          </cell>
          <cell r="L138">
            <v>0</v>
          </cell>
          <cell r="M138">
            <v>0</v>
          </cell>
          <cell r="N138">
            <v>0</v>
          </cell>
          <cell r="O138">
            <v>0</v>
          </cell>
          <cell r="P138">
            <v>0</v>
          </cell>
          <cell r="Q138">
            <v>0</v>
          </cell>
          <cell r="R138">
            <v>0</v>
          </cell>
          <cell r="S138">
            <v>0</v>
          </cell>
          <cell r="T138">
            <v>0</v>
          </cell>
          <cell r="U138">
            <v>0</v>
          </cell>
          <cell r="V138">
            <v>14012</v>
          </cell>
          <cell r="W138">
            <v>14012</v>
          </cell>
          <cell r="X138">
            <v>14012</v>
          </cell>
          <cell r="Y138">
            <v>0</v>
          </cell>
          <cell r="Z138">
            <v>0</v>
          </cell>
          <cell r="AA138">
            <v>0</v>
          </cell>
          <cell r="AB138">
            <v>0</v>
          </cell>
          <cell r="AC138">
            <v>0</v>
          </cell>
          <cell r="AF138">
            <v>9390</v>
          </cell>
        </row>
        <row r="139">
          <cell r="B139" t="str">
            <v>Mương Khau Vàng, xã Mẫu Sơn, huyện Cao Lộc</v>
          </cell>
          <cell r="C139" t="str">
            <v>xã Mẫu Sơn</v>
          </cell>
          <cell r="D139" t="str">
            <v xml:space="preserve">Thủy lợi </v>
          </cell>
          <cell r="E139">
            <v>2024</v>
          </cell>
          <cell r="G139">
            <v>1500</v>
          </cell>
          <cell r="H139">
            <v>1500</v>
          </cell>
          <cell r="L139">
            <v>0</v>
          </cell>
          <cell r="Q139">
            <v>0</v>
          </cell>
          <cell r="V139">
            <v>750</v>
          </cell>
          <cell r="W139">
            <v>750</v>
          </cell>
          <cell r="X139">
            <v>750</v>
          </cell>
          <cell r="AB139">
            <v>0</v>
          </cell>
          <cell r="AC139">
            <v>0</v>
          </cell>
          <cell r="AD139" t="str">
            <v>Ban quản lý dự án đầu tư xây dựng</v>
          </cell>
          <cell r="AF139">
            <v>750</v>
          </cell>
        </row>
        <row r="140">
          <cell r="B140" t="str">
            <v>Đường Kéo Lượt - Tin Pất, xã Cao Lâu, huyện Cao Lộc</v>
          </cell>
          <cell r="C140" t="str">
            <v>xã Cao Lâu</v>
          </cell>
          <cell r="D140" t="str">
            <v>GTNT, 3km</v>
          </cell>
          <cell r="E140">
            <v>2024</v>
          </cell>
          <cell r="G140">
            <v>4402</v>
          </cell>
          <cell r="H140">
            <v>3902</v>
          </cell>
          <cell r="J140">
            <v>500</v>
          </cell>
          <cell r="L140">
            <v>0</v>
          </cell>
          <cell r="Q140">
            <v>0</v>
          </cell>
          <cell r="V140">
            <v>2500</v>
          </cell>
          <cell r="W140">
            <v>2500</v>
          </cell>
          <cell r="X140">
            <v>2500</v>
          </cell>
          <cell r="AB140">
            <v>0</v>
          </cell>
          <cell r="AC140">
            <v>0</v>
          </cell>
          <cell r="AD140" t="str">
            <v>Ban quản lý dự án đầu tư xây dựng</v>
          </cell>
          <cell r="AF140">
            <v>1902</v>
          </cell>
        </row>
        <row r="141">
          <cell r="B141" t="str">
            <v>Đường Co Loi - Khuổi Phiêng - Khuổi Đeng xã Mẫu Sơn (Km3+00 ĐH 22) , huyện Cao Lộc năm 2024</v>
          </cell>
          <cell r="C141" t="str">
            <v>xã Mẫu Sơn</v>
          </cell>
          <cell r="D141" t="str">
            <v>GTNT, 3km</v>
          </cell>
          <cell r="E141">
            <v>2024</v>
          </cell>
          <cell r="G141">
            <v>4000</v>
          </cell>
          <cell r="H141">
            <v>4000</v>
          </cell>
          <cell r="J141">
            <v>0</v>
          </cell>
          <cell r="L141">
            <v>0</v>
          </cell>
          <cell r="Q141">
            <v>0</v>
          </cell>
          <cell r="V141">
            <v>3212</v>
          </cell>
          <cell r="W141">
            <v>3212</v>
          </cell>
          <cell r="X141">
            <v>3212</v>
          </cell>
          <cell r="AB141">
            <v>0</v>
          </cell>
          <cell r="AC141">
            <v>0</v>
          </cell>
          <cell r="AD141" t="str">
            <v>Ban quản lý dự án đầu tư xây dựng</v>
          </cell>
          <cell r="AF141">
            <v>788</v>
          </cell>
        </row>
        <row r="142">
          <cell r="B142" t="str">
            <v>Đường Bó Lìu, xã Phú Xá, huyện Cao Lộc</v>
          </cell>
          <cell r="C142" t="str">
            <v>xã Phú Xá</v>
          </cell>
          <cell r="D142" t="str">
            <v>GTNT, 3km</v>
          </cell>
          <cell r="E142">
            <v>2024</v>
          </cell>
          <cell r="G142">
            <v>4500</v>
          </cell>
          <cell r="H142">
            <v>4000</v>
          </cell>
          <cell r="J142">
            <v>500</v>
          </cell>
          <cell r="L142">
            <v>0</v>
          </cell>
          <cell r="Q142">
            <v>0</v>
          </cell>
          <cell r="V142">
            <v>2500</v>
          </cell>
          <cell r="W142">
            <v>2500</v>
          </cell>
          <cell r="X142">
            <v>2500</v>
          </cell>
          <cell r="AB142">
            <v>0</v>
          </cell>
          <cell r="AC142">
            <v>0</v>
          </cell>
          <cell r="AD142" t="str">
            <v>UBND xã Phú Xá</v>
          </cell>
          <cell r="AF142">
            <v>2000</v>
          </cell>
        </row>
        <row r="143">
          <cell r="B143" t="str">
            <v>Đường Nà Sâu, xã Xuân Long, huyện Cao Lộc</v>
          </cell>
          <cell r="C143" t="str">
            <v>xã Xuân Long</v>
          </cell>
          <cell r="D143" t="str">
            <v>Dân dụng cấp III</v>
          </cell>
          <cell r="E143">
            <v>2024</v>
          </cell>
          <cell r="G143">
            <v>2000</v>
          </cell>
          <cell r="H143">
            <v>1729</v>
          </cell>
          <cell r="J143">
            <v>271</v>
          </cell>
          <cell r="L143">
            <v>0</v>
          </cell>
          <cell r="Q143">
            <v>0</v>
          </cell>
          <cell r="V143">
            <v>1500</v>
          </cell>
          <cell r="W143">
            <v>1500</v>
          </cell>
          <cell r="X143">
            <v>1500</v>
          </cell>
          <cell r="AB143">
            <v>0</v>
          </cell>
          <cell r="AC143">
            <v>0</v>
          </cell>
          <cell r="AD143" t="str">
            <v>UBND xã Xuân Long</v>
          </cell>
          <cell r="AF143">
            <v>500</v>
          </cell>
        </row>
        <row r="144">
          <cell r="B144" t="str">
            <v>Cải tạo, sửa chữa nâng cấp Trạm y tế xã Cao Lâu, huyện Cao Lộc</v>
          </cell>
          <cell r="C144" t="str">
            <v>xã Cao Lâu</v>
          </cell>
          <cell r="D144" t="str">
            <v>Dân dụng cấp III</v>
          </cell>
          <cell r="E144">
            <v>2024</v>
          </cell>
          <cell r="G144">
            <v>2000</v>
          </cell>
          <cell r="H144">
            <v>2000</v>
          </cell>
          <cell r="J144">
            <v>0</v>
          </cell>
          <cell r="L144">
            <v>0</v>
          </cell>
          <cell r="Q144">
            <v>0</v>
          </cell>
          <cell r="V144">
            <v>1400</v>
          </cell>
          <cell r="W144">
            <v>1400</v>
          </cell>
          <cell r="X144">
            <v>1400</v>
          </cell>
          <cell r="AB144">
            <v>0</v>
          </cell>
          <cell r="AC144">
            <v>0</v>
          </cell>
          <cell r="AD144" t="str">
            <v>Ban quản lý dự án đầu tư xây dựng</v>
          </cell>
          <cell r="AF144">
            <v>600</v>
          </cell>
        </row>
        <row r="145">
          <cell r="B145" t="str">
            <v>Đường Co Cam - Bản Lành, xã Hòa Cư, huyện Cao Lộc</v>
          </cell>
          <cell r="C145" t="str">
            <v>xã Hòa Cư</v>
          </cell>
          <cell r="D145" t="str">
            <v>GTNT, 3.3km</v>
          </cell>
          <cell r="E145">
            <v>2024</v>
          </cell>
          <cell r="G145">
            <v>5000</v>
          </cell>
          <cell r="H145">
            <v>4800</v>
          </cell>
          <cell r="J145">
            <v>200</v>
          </cell>
          <cell r="L145">
            <v>0</v>
          </cell>
          <cell r="Q145">
            <v>0</v>
          </cell>
          <cell r="V145">
            <v>2150</v>
          </cell>
          <cell r="W145">
            <v>2150</v>
          </cell>
          <cell r="X145">
            <v>2150</v>
          </cell>
          <cell r="AB145">
            <v>0</v>
          </cell>
          <cell r="AC145">
            <v>0</v>
          </cell>
          <cell r="AD145" t="str">
            <v>Ban quản lý dự án đầu tư xây dựng</v>
          </cell>
          <cell r="AF145">
            <v>2850</v>
          </cell>
        </row>
        <row r="146">
          <cell r="B146" t="str">
            <v>Dự án 5</v>
          </cell>
          <cell r="C146">
            <v>0</v>
          </cell>
          <cell r="G146">
            <v>3500</v>
          </cell>
          <cell r="H146">
            <v>3500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2908</v>
          </cell>
          <cell r="W146">
            <v>2908</v>
          </cell>
          <cell r="X146">
            <v>2908</v>
          </cell>
          <cell r="Y146">
            <v>0</v>
          </cell>
          <cell r="Z146">
            <v>0</v>
          </cell>
          <cell r="AA146">
            <v>0</v>
          </cell>
          <cell r="AB146">
            <v>0</v>
          </cell>
          <cell r="AC146">
            <v>0</v>
          </cell>
          <cell r="AF146">
            <v>592</v>
          </cell>
        </row>
        <row r="147">
          <cell r="B147" t="str">
            <v>Trường Tiểu học xã Thạch Đạn, huyện Cao Lộc. Hạng mục phòng học, phòng giáo viên, khu phụ trợ</v>
          </cell>
          <cell r="G147">
            <v>3500</v>
          </cell>
          <cell r="H147">
            <v>3500</v>
          </cell>
          <cell r="L147">
            <v>0</v>
          </cell>
          <cell r="M147">
            <v>0</v>
          </cell>
          <cell r="Q147">
            <v>0</v>
          </cell>
          <cell r="V147">
            <v>2908</v>
          </cell>
          <cell r="W147">
            <v>2908</v>
          </cell>
          <cell r="X147">
            <v>2908</v>
          </cell>
          <cell r="AB147">
            <v>0</v>
          </cell>
          <cell r="AC147">
            <v>0</v>
          </cell>
          <cell r="AD147" t="str">
            <v>Ban quản lý dự án đầu tư xây dựng</v>
          </cell>
          <cell r="AF147">
            <v>592</v>
          </cell>
        </row>
        <row r="148">
          <cell r="B148" t="str">
            <v>Dự án 6</v>
          </cell>
          <cell r="C148">
            <v>0</v>
          </cell>
          <cell r="G148">
            <v>152</v>
          </cell>
          <cell r="H148">
            <v>144</v>
          </cell>
          <cell r="I148">
            <v>0</v>
          </cell>
          <cell r="J148">
            <v>0</v>
          </cell>
          <cell r="K148">
            <v>8</v>
          </cell>
          <cell r="L148">
            <v>0</v>
          </cell>
          <cell r="M148">
            <v>0</v>
          </cell>
          <cell r="N148">
            <v>0</v>
          </cell>
          <cell r="O148">
            <v>0</v>
          </cell>
          <cell r="P148">
            <v>0</v>
          </cell>
          <cell r="Q148">
            <v>0</v>
          </cell>
          <cell r="R148">
            <v>0</v>
          </cell>
          <cell r="S148">
            <v>0</v>
          </cell>
          <cell r="T148">
            <v>0</v>
          </cell>
          <cell r="U148">
            <v>0</v>
          </cell>
          <cell r="V148">
            <v>129</v>
          </cell>
          <cell r="W148">
            <v>129</v>
          </cell>
          <cell r="X148">
            <v>129</v>
          </cell>
          <cell r="Y148">
            <v>0</v>
          </cell>
          <cell r="Z148">
            <v>0</v>
          </cell>
          <cell r="AA148">
            <v>0</v>
          </cell>
          <cell r="AB148">
            <v>0</v>
          </cell>
          <cell r="AC148">
            <v>0</v>
          </cell>
          <cell r="AF148">
            <v>23</v>
          </cell>
        </row>
        <row r="149">
          <cell r="B149" t="str">
            <v>Xây dựng Nhà văn hóa thôn Phú Thịnh, xã Phú Xá, huyện Cao Lộc</v>
          </cell>
          <cell r="C149" t="str">
            <v>xã Phú Xá</v>
          </cell>
          <cell r="D149" t="str">
            <v>Dân dụng cấp III</v>
          </cell>
          <cell r="E149">
            <v>2024</v>
          </cell>
          <cell r="G149">
            <v>152</v>
          </cell>
          <cell r="H149">
            <v>144</v>
          </cell>
          <cell r="J149">
            <v>0</v>
          </cell>
          <cell r="K149">
            <v>8</v>
          </cell>
          <cell r="L149">
            <v>0</v>
          </cell>
          <cell r="Q149">
            <v>0</v>
          </cell>
          <cell r="V149">
            <v>129</v>
          </cell>
          <cell r="W149">
            <v>129</v>
          </cell>
          <cell r="X149">
            <v>129</v>
          </cell>
          <cell r="AB149">
            <v>0</v>
          </cell>
          <cell r="AC149">
            <v>0</v>
          </cell>
          <cell r="AD149" t="str">
            <v>UBND xã Phú Xá</v>
          </cell>
          <cell r="AF149">
            <v>23</v>
          </cell>
        </row>
        <row r="150">
          <cell r="B150" t="str">
            <v>Chương trình Mục tiêu quốc gia xây dựng nông thôn mới</v>
          </cell>
          <cell r="C150">
            <v>0</v>
          </cell>
          <cell r="D150">
            <v>0</v>
          </cell>
          <cell r="E150">
            <v>0</v>
          </cell>
          <cell r="G150">
            <v>132270</v>
          </cell>
          <cell r="H150">
            <v>63089</v>
          </cell>
          <cell r="I150">
            <v>32724</v>
          </cell>
          <cell r="J150">
            <v>36197</v>
          </cell>
          <cell r="K150">
            <v>260</v>
          </cell>
          <cell r="L150">
            <v>96017.5</v>
          </cell>
          <cell r="M150">
            <v>48204.85</v>
          </cell>
          <cell r="N150">
            <v>23758.1</v>
          </cell>
          <cell r="O150">
            <v>23824.55</v>
          </cell>
          <cell r="P150">
            <v>230</v>
          </cell>
          <cell r="Q150">
            <v>56349.947</v>
          </cell>
          <cell r="R150">
            <v>32582.871999999999</v>
          </cell>
          <cell r="S150">
            <v>14328.075000000001</v>
          </cell>
          <cell r="T150">
            <v>9439</v>
          </cell>
          <cell r="U150">
            <v>0</v>
          </cell>
          <cell r="V150">
            <v>20896</v>
          </cell>
          <cell r="W150">
            <v>20896</v>
          </cell>
          <cell r="X150">
            <v>20896</v>
          </cell>
          <cell r="Z150">
            <v>0</v>
          </cell>
          <cell r="AA150">
            <v>0</v>
          </cell>
          <cell r="AB150">
            <v>13968</v>
          </cell>
          <cell r="AC150">
            <v>66.845329249617151</v>
          </cell>
          <cell r="AF150">
            <v>32</v>
          </cell>
        </row>
        <row r="151">
          <cell r="B151" t="str">
            <v>Công trình thanh toán vốn</v>
          </cell>
          <cell r="G151">
            <v>110570</v>
          </cell>
          <cell r="H151">
            <v>52239</v>
          </cell>
          <cell r="I151">
            <v>25129</v>
          </cell>
          <cell r="J151">
            <v>32942</v>
          </cell>
          <cell r="K151">
            <v>260</v>
          </cell>
          <cell r="L151">
            <v>96017.5</v>
          </cell>
          <cell r="M151">
            <v>48204.85</v>
          </cell>
          <cell r="N151">
            <v>23758.1</v>
          </cell>
          <cell r="O151">
            <v>23824.55</v>
          </cell>
          <cell r="P151">
            <v>230</v>
          </cell>
          <cell r="Q151">
            <v>56349.947</v>
          </cell>
          <cell r="R151">
            <v>32582.871999999999</v>
          </cell>
          <cell r="S151">
            <v>14328.075000000001</v>
          </cell>
          <cell r="T151">
            <v>9439</v>
          </cell>
          <cell r="U151">
            <v>0</v>
          </cell>
          <cell r="V151">
            <v>17811</v>
          </cell>
          <cell r="W151">
            <v>17811</v>
          </cell>
          <cell r="X151">
            <v>17811</v>
          </cell>
          <cell r="Z151">
            <v>0</v>
          </cell>
          <cell r="AA151">
            <v>0</v>
          </cell>
          <cell r="AB151">
            <v>13968</v>
          </cell>
          <cell r="AC151">
            <v>78.423446184941895</v>
          </cell>
        </row>
        <row r="152">
          <cell r="B152" t="str">
            <v>Xã về đích năm 2022 (Thụy Hùng)</v>
          </cell>
          <cell r="G152">
            <v>46600</v>
          </cell>
          <cell r="H152">
            <v>18950</v>
          </cell>
          <cell r="I152">
            <v>11885</v>
          </cell>
          <cell r="J152">
            <v>15665</v>
          </cell>
          <cell r="K152">
            <v>100</v>
          </cell>
          <cell r="L152">
            <v>37310</v>
          </cell>
          <cell r="M152">
            <v>18259</v>
          </cell>
          <cell r="N152">
            <v>11637.5</v>
          </cell>
          <cell r="O152">
            <v>7343.5</v>
          </cell>
          <cell r="P152">
            <v>70</v>
          </cell>
          <cell r="Q152">
            <v>32625.947</v>
          </cell>
          <cell r="R152">
            <v>15896.871999999999</v>
          </cell>
          <cell r="S152">
            <v>10944.075000000001</v>
          </cell>
          <cell r="T152">
            <v>5785</v>
          </cell>
          <cell r="U152">
            <v>0</v>
          </cell>
          <cell r="V152">
            <v>5545</v>
          </cell>
          <cell r="W152">
            <v>5545</v>
          </cell>
          <cell r="X152">
            <v>5545</v>
          </cell>
          <cell r="Y152">
            <v>0</v>
          </cell>
          <cell r="Z152">
            <v>0</v>
          </cell>
          <cell r="AA152">
            <v>0</v>
          </cell>
          <cell r="AB152">
            <v>2960</v>
          </cell>
          <cell r="AC152">
            <v>53.381424706943193</v>
          </cell>
        </row>
        <row r="153">
          <cell r="B153" t="str">
            <v>Đường Nà Lại, xã Thụy Hùng,  huyện Cao Lộc</v>
          </cell>
          <cell r="C153" t="str">
            <v xml:space="preserve">xã Thụy Hùng </v>
          </cell>
          <cell r="D153" t="str">
            <v>GTNT1,3km</v>
          </cell>
          <cell r="E153">
            <v>2022</v>
          </cell>
          <cell r="G153">
            <v>3000</v>
          </cell>
          <cell r="H153">
            <v>1350</v>
          </cell>
          <cell r="I153">
            <v>1200</v>
          </cell>
          <cell r="J153">
            <v>450</v>
          </cell>
          <cell r="L153">
            <v>2790</v>
          </cell>
          <cell r="M153">
            <v>1255.5</v>
          </cell>
          <cell r="N153">
            <v>1116</v>
          </cell>
          <cell r="O153">
            <v>418.5</v>
          </cell>
          <cell r="Q153">
            <v>311.89299999999997</v>
          </cell>
          <cell r="R153">
            <v>311.89299999999997</v>
          </cell>
          <cell r="V153">
            <v>1000</v>
          </cell>
          <cell r="W153">
            <v>1000</v>
          </cell>
          <cell r="X153">
            <v>1000</v>
          </cell>
          <cell r="AB153">
            <v>700</v>
          </cell>
          <cell r="AC153">
            <v>70</v>
          </cell>
          <cell r="AD153" t="str">
            <v>Ban quản lý dự án đầu tư xây dựng</v>
          </cell>
        </row>
        <row r="154">
          <cell r="B154" t="str">
            <v>Trường THCS xã Thụy Hùng, huyện Cao Lộc</v>
          </cell>
          <cell r="C154" t="str">
            <v xml:space="preserve">xã Thụy Hùng </v>
          </cell>
          <cell r="D154" t="str">
            <v>Dân dụng cấp III</v>
          </cell>
          <cell r="E154">
            <v>2022</v>
          </cell>
          <cell r="G154">
            <v>8500</v>
          </cell>
          <cell r="H154">
            <v>4250</v>
          </cell>
          <cell r="I154">
            <v>3750</v>
          </cell>
          <cell r="J154">
            <v>500</v>
          </cell>
          <cell r="L154">
            <v>8500</v>
          </cell>
          <cell r="M154">
            <v>4250</v>
          </cell>
          <cell r="N154">
            <v>3750</v>
          </cell>
          <cell r="O154">
            <v>500</v>
          </cell>
          <cell r="Q154">
            <v>8138.107</v>
          </cell>
          <cell r="R154">
            <v>3800</v>
          </cell>
          <cell r="S154">
            <v>4238.107</v>
          </cell>
          <cell r="T154">
            <v>100</v>
          </cell>
          <cell r="V154">
            <v>150</v>
          </cell>
          <cell r="W154">
            <v>150</v>
          </cell>
          <cell r="X154">
            <v>150</v>
          </cell>
          <cell r="AB154">
            <v>130</v>
          </cell>
          <cell r="AC154">
            <v>86.666666666666671</v>
          </cell>
          <cell r="AD154" t="str">
            <v>Ban quản lý dự án đầu tư xây dựng</v>
          </cell>
        </row>
        <row r="155">
          <cell r="B155" t="str">
            <v>Trường MN xã Thụy Hùng, huyện Cao Lộc</v>
          </cell>
          <cell r="C155" t="str">
            <v xml:space="preserve">xã Thụy Hùng </v>
          </cell>
          <cell r="D155" t="str">
            <v>Dân dụng cấp III</v>
          </cell>
          <cell r="E155">
            <v>2022</v>
          </cell>
          <cell r="G155">
            <v>12000</v>
          </cell>
          <cell r="H155">
            <v>5670</v>
          </cell>
          <cell r="I155">
            <v>3700</v>
          </cell>
          <cell r="J155">
            <v>2630</v>
          </cell>
          <cell r="L155">
            <v>12000</v>
          </cell>
          <cell r="M155">
            <v>5670</v>
          </cell>
          <cell r="N155">
            <v>3700</v>
          </cell>
          <cell r="O155">
            <v>2630</v>
          </cell>
          <cell r="Q155">
            <v>10905.947</v>
          </cell>
          <cell r="R155">
            <v>5134.9789999999994</v>
          </cell>
          <cell r="S155">
            <v>4370.9679999999998</v>
          </cell>
          <cell r="T155">
            <v>1400</v>
          </cell>
          <cell r="V155">
            <v>600</v>
          </cell>
          <cell r="W155">
            <v>600</v>
          </cell>
          <cell r="X155">
            <v>600</v>
          </cell>
          <cell r="AB155">
            <v>200</v>
          </cell>
          <cell r="AC155">
            <v>33.333333333333329</v>
          </cell>
          <cell r="AD155" t="str">
            <v>Ban quản lý dự án đầu tư xây dựng</v>
          </cell>
        </row>
        <row r="156">
          <cell r="B156" t="str">
            <v>Xây dựng Nhà văn hóa xã Thụy Hùng,  huyện Cao Lộc</v>
          </cell>
          <cell r="C156" t="str">
            <v xml:space="preserve">xã Thụy Hùng </v>
          </cell>
          <cell r="D156" t="str">
            <v>Dân dụng cấp III</v>
          </cell>
          <cell r="E156">
            <v>2022</v>
          </cell>
          <cell r="G156">
            <v>3500</v>
          </cell>
          <cell r="H156">
            <v>1500</v>
          </cell>
          <cell r="I156">
            <v>1600</v>
          </cell>
          <cell r="J156">
            <v>400</v>
          </cell>
          <cell r="L156">
            <v>3500</v>
          </cell>
          <cell r="M156">
            <v>1500</v>
          </cell>
          <cell r="N156">
            <v>1600</v>
          </cell>
          <cell r="O156">
            <v>400</v>
          </cell>
          <cell r="Q156">
            <v>3200</v>
          </cell>
          <cell r="R156">
            <v>1500</v>
          </cell>
          <cell r="S156">
            <v>1600</v>
          </cell>
          <cell r="T156">
            <v>100</v>
          </cell>
          <cell r="V156">
            <v>300</v>
          </cell>
          <cell r="W156">
            <v>300</v>
          </cell>
          <cell r="X156">
            <v>300</v>
          </cell>
          <cell r="AB156">
            <v>100</v>
          </cell>
          <cell r="AC156">
            <v>33.333333333333329</v>
          </cell>
          <cell r="AD156" t="str">
            <v>Ban quản lý dự án đầu tư xây dựng</v>
          </cell>
        </row>
        <row r="157">
          <cell r="B157" t="str">
            <v>Đường Còn Toòng, xã Thụy Hùng,  huyện Cao Lộc</v>
          </cell>
          <cell r="C157" t="str">
            <v xml:space="preserve">xã Thụy Hùng </v>
          </cell>
          <cell r="D157" t="str">
            <v>GTNT, 1km</v>
          </cell>
          <cell r="E157">
            <v>2022</v>
          </cell>
          <cell r="G157">
            <v>3000</v>
          </cell>
          <cell r="H157">
            <v>1615</v>
          </cell>
          <cell r="I157">
            <v>0</v>
          </cell>
          <cell r="J157">
            <v>1385</v>
          </cell>
          <cell r="L157">
            <v>3000</v>
          </cell>
          <cell r="M157">
            <v>1615</v>
          </cell>
          <cell r="O157">
            <v>1385</v>
          </cell>
          <cell r="Q157">
            <v>1800</v>
          </cell>
          <cell r="R157">
            <v>800</v>
          </cell>
          <cell r="S157">
            <v>0</v>
          </cell>
          <cell r="T157">
            <v>1000</v>
          </cell>
          <cell r="V157">
            <v>1150</v>
          </cell>
          <cell r="W157">
            <v>1150</v>
          </cell>
          <cell r="X157">
            <v>1150</v>
          </cell>
          <cell r="AB157">
            <v>300</v>
          </cell>
          <cell r="AC157">
            <v>26.086956521739129</v>
          </cell>
          <cell r="AD157" t="str">
            <v>Ban quản lý dự án đầu tư xây dựng</v>
          </cell>
        </row>
        <row r="158">
          <cell r="B158" t="str">
            <v>Đường Nà Pàn - Khuổi Khe, xã Thụy Hùng,  huyện Cao Lộc</v>
          </cell>
          <cell r="C158" t="str">
            <v xml:space="preserve">xã Thụy Hùng </v>
          </cell>
          <cell r="D158" t="str">
            <v>GTNT  2km</v>
          </cell>
          <cell r="E158">
            <v>2022</v>
          </cell>
          <cell r="G158">
            <v>3000</v>
          </cell>
          <cell r="H158">
            <v>1615</v>
          </cell>
          <cell r="I158">
            <v>385</v>
          </cell>
          <cell r="J158">
            <v>1000</v>
          </cell>
          <cell r="L158">
            <v>2700</v>
          </cell>
          <cell r="M158">
            <v>1453.5</v>
          </cell>
          <cell r="N158">
            <v>346.5</v>
          </cell>
          <cell r="O158">
            <v>900</v>
          </cell>
          <cell r="Q158">
            <v>2185</v>
          </cell>
          <cell r="R158">
            <v>800</v>
          </cell>
          <cell r="S158">
            <v>385</v>
          </cell>
          <cell r="T158">
            <v>1000</v>
          </cell>
          <cell r="V158">
            <v>815</v>
          </cell>
          <cell r="W158">
            <v>815</v>
          </cell>
          <cell r="X158">
            <v>815</v>
          </cell>
          <cell r="AB158">
            <v>200</v>
          </cell>
          <cell r="AC158">
            <v>24.539877300613497</v>
          </cell>
          <cell r="AD158" t="str">
            <v>Ban quản lý dự án đầu tư xây dựng</v>
          </cell>
        </row>
        <row r="159">
          <cell r="B159" t="str">
            <v>Đường Lũng Coọng Nà Pàn, xã Thụy Hùng,  huyện Cao Lộc</v>
          </cell>
          <cell r="C159" t="str">
            <v xml:space="preserve">xã Thụy Hùng </v>
          </cell>
          <cell r="D159" t="str">
            <v>GTNT, 2,5km</v>
          </cell>
          <cell r="E159">
            <v>2022</v>
          </cell>
          <cell r="G159">
            <v>4500</v>
          </cell>
          <cell r="H159">
            <v>2250</v>
          </cell>
          <cell r="I159">
            <v>1250</v>
          </cell>
          <cell r="J159">
            <v>1000</v>
          </cell>
          <cell r="L159">
            <v>4050</v>
          </cell>
          <cell r="M159">
            <v>2025</v>
          </cell>
          <cell r="N159">
            <v>1125</v>
          </cell>
          <cell r="O159">
            <v>900</v>
          </cell>
          <cell r="Q159">
            <v>2735</v>
          </cell>
          <cell r="R159">
            <v>1000</v>
          </cell>
          <cell r="S159">
            <v>350</v>
          </cell>
          <cell r="T159">
            <v>1385</v>
          </cell>
          <cell r="V159">
            <v>1000</v>
          </cell>
          <cell r="W159">
            <v>1000</v>
          </cell>
          <cell r="X159">
            <v>1000</v>
          </cell>
          <cell r="AB159">
            <v>800</v>
          </cell>
          <cell r="AC159">
            <v>80</v>
          </cell>
          <cell r="AD159" t="str">
            <v>Ban quản lý dự án đầu tư xây dựng</v>
          </cell>
        </row>
        <row r="160">
          <cell r="B160" t="str">
            <v>Cấp nước sinh hoạt tập trung xã Thụy Hùng, huyện Cao Lộc</v>
          </cell>
          <cell r="C160" t="str">
            <v>Nước sinh hoạt</v>
          </cell>
          <cell r="D160" t="str">
            <v>2022-2023</v>
          </cell>
          <cell r="E160" t="str">
            <v>2022-2023</v>
          </cell>
          <cell r="G160">
            <v>1100</v>
          </cell>
          <cell r="H160">
            <v>700</v>
          </cell>
          <cell r="J160">
            <v>300</v>
          </cell>
          <cell r="K160">
            <v>100</v>
          </cell>
          <cell r="L160">
            <v>770</v>
          </cell>
          <cell r="M160">
            <v>489.99999999999994</v>
          </cell>
          <cell r="O160">
            <v>210</v>
          </cell>
          <cell r="P160">
            <v>70</v>
          </cell>
          <cell r="Q160">
            <v>600</v>
          </cell>
          <cell r="R160">
            <v>600</v>
          </cell>
          <cell r="V160">
            <v>100</v>
          </cell>
          <cell r="W160">
            <v>100</v>
          </cell>
          <cell r="X160">
            <v>100</v>
          </cell>
          <cell r="AB160">
            <v>100</v>
          </cell>
          <cell r="AC160">
            <v>100</v>
          </cell>
          <cell r="AD160" t="str">
            <v>Ban quản lý dự án đầu tư xây dựng</v>
          </cell>
        </row>
        <row r="161">
          <cell r="B161" t="str">
            <v>Bổ sung một số hạng mục Trường MN xã Thụy Hùng, huyện Cao Lộc</v>
          </cell>
          <cell r="G161">
            <v>8000</v>
          </cell>
          <cell r="J161">
            <v>8000</v>
          </cell>
          <cell r="Q161">
            <v>2750</v>
          </cell>
          <cell r="R161">
            <v>1950</v>
          </cell>
          <cell r="T161">
            <v>800</v>
          </cell>
          <cell r="V161">
            <v>430</v>
          </cell>
          <cell r="W161">
            <v>430</v>
          </cell>
          <cell r="X161">
            <v>430</v>
          </cell>
          <cell r="AB161">
            <v>430</v>
          </cell>
          <cell r="AC161">
            <v>100</v>
          </cell>
          <cell r="AF161">
            <v>8000</v>
          </cell>
        </row>
        <row r="162">
          <cell r="B162" t="str">
            <v>Xã phấn đấu nông thôn mới nâng cao năm 2022</v>
          </cell>
          <cell r="C162">
            <v>0</v>
          </cell>
          <cell r="D162">
            <v>0</v>
          </cell>
          <cell r="E162">
            <v>0</v>
          </cell>
          <cell r="G162">
            <v>23100</v>
          </cell>
          <cell r="H162">
            <v>7450</v>
          </cell>
          <cell r="I162">
            <v>3096</v>
          </cell>
          <cell r="J162">
            <v>12394</v>
          </cell>
          <cell r="K162">
            <v>160</v>
          </cell>
          <cell r="L162">
            <v>23100</v>
          </cell>
          <cell r="M162">
            <v>7450</v>
          </cell>
          <cell r="N162">
            <v>3096</v>
          </cell>
          <cell r="O162">
            <v>12394</v>
          </cell>
          <cell r="P162">
            <v>160</v>
          </cell>
          <cell r="Q162">
            <v>12494</v>
          </cell>
          <cell r="R162">
            <v>6256</v>
          </cell>
          <cell r="S162">
            <v>2584</v>
          </cell>
          <cell r="T162">
            <v>3654</v>
          </cell>
          <cell r="U162">
            <v>0</v>
          </cell>
          <cell r="V162">
            <v>2766</v>
          </cell>
          <cell r="W162">
            <v>2766</v>
          </cell>
          <cell r="X162">
            <v>2766</v>
          </cell>
          <cell r="Z162">
            <v>0</v>
          </cell>
          <cell r="AA162">
            <v>0</v>
          </cell>
          <cell r="AB162">
            <v>2362</v>
          </cell>
          <cell r="AC162">
            <v>85.394070860448295</v>
          </cell>
        </row>
        <row r="163">
          <cell r="B163" t="str">
            <v>Xã Gia Cát</v>
          </cell>
          <cell r="C163">
            <v>0</v>
          </cell>
          <cell r="D163">
            <v>0</v>
          </cell>
          <cell r="E163">
            <v>0</v>
          </cell>
          <cell r="G163">
            <v>23100</v>
          </cell>
          <cell r="H163">
            <v>7450</v>
          </cell>
          <cell r="I163">
            <v>3096</v>
          </cell>
          <cell r="J163">
            <v>12394</v>
          </cell>
          <cell r="K163">
            <v>160</v>
          </cell>
          <cell r="L163">
            <v>23100</v>
          </cell>
          <cell r="M163">
            <v>7450</v>
          </cell>
          <cell r="N163">
            <v>3096</v>
          </cell>
          <cell r="O163">
            <v>12394</v>
          </cell>
          <cell r="P163">
            <v>160</v>
          </cell>
          <cell r="Q163">
            <v>12494</v>
          </cell>
          <cell r="R163">
            <v>6256</v>
          </cell>
          <cell r="S163">
            <v>2584</v>
          </cell>
          <cell r="T163">
            <v>3654</v>
          </cell>
          <cell r="U163">
            <v>0</v>
          </cell>
          <cell r="V163">
            <v>2766</v>
          </cell>
          <cell r="W163">
            <v>2766</v>
          </cell>
          <cell r="X163">
            <v>2766</v>
          </cell>
          <cell r="Z163">
            <v>0</v>
          </cell>
          <cell r="AA163">
            <v>0</v>
          </cell>
          <cell r="AB163">
            <v>2362</v>
          </cell>
          <cell r="AC163">
            <v>85.394070860448295</v>
          </cell>
          <cell r="AD163">
            <v>0</v>
          </cell>
        </row>
        <row r="164">
          <cell r="B164" t="str">
            <v>Bổ sung một số hạng mục trường Mầm non xã Gia Cát, huyện Cao Lộc</v>
          </cell>
          <cell r="C164" t="str">
            <v>xã Gia Cát</v>
          </cell>
          <cell r="D164" t="str">
            <v>Dân dụng cấp III</v>
          </cell>
          <cell r="E164">
            <v>2022</v>
          </cell>
          <cell r="G164">
            <v>8500</v>
          </cell>
          <cell r="H164">
            <v>4250</v>
          </cell>
          <cell r="I164">
            <v>1996</v>
          </cell>
          <cell r="J164">
            <v>2254</v>
          </cell>
          <cell r="L164">
            <v>8500</v>
          </cell>
          <cell r="M164">
            <v>4250</v>
          </cell>
          <cell r="N164">
            <v>1996</v>
          </cell>
          <cell r="O164">
            <v>2254</v>
          </cell>
          <cell r="Q164">
            <v>6900</v>
          </cell>
          <cell r="R164">
            <v>4046</v>
          </cell>
          <cell r="S164">
            <v>600</v>
          </cell>
          <cell r="T164">
            <v>2254</v>
          </cell>
          <cell r="V164">
            <v>912</v>
          </cell>
          <cell r="W164">
            <v>912</v>
          </cell>
          <cell r="X164">
            <v>912</v>
          </cell>
          <cell r="AB164">
            <v>912</v>
          </cell>
          <cell r="AC164">
            <v>100</v>
          </cell>
          <cell r="AD164" t="str">
            <v>Ban quản lý dự án đầu tư xây dựng</v>
          </cell>
        </row>
        <row r="165">
          <cell r="B165" t="str">
            <v>Bổ sung một số hạng mục trường THCS xã Gia Cát, huyện Cao Lộc</v>
          </cell>
          <cell r="C165" t="str">
            <v>xã Gia Cát</v>
          </cell>
          <cell r="D165" t="str">
            <v>Dân dụng cấp III</v>
          </cell>
          <cell r="E165">
            <v>2022</v>
          </cell>
          <cell r="G165">
            <v>5000</v>
          </cell>
          <cell r="H165">
            <v>2500</v>
          </cell>
          <cell r="I165">
            <v>1100</v>
          </cell>
          <cell r="J165">
            <v>1400</v>
          </cell>
          <cell r="L165">
            <v>5000</v>
          </cell>
          <cell r="M165">
            <v>2500</v>
          </cell>
          <cell r="N165">
            <v>1100</v>
          </cell>
          <cell r="O165">
            <v>1400</v>
          </cell>
          <cell r="Q165">
            <v>3710</v>
          </cell>
          <cell r="R165">
            <v>1610</v>
          </cell>
          <cell r="S165">
            <v>700</v>
          </cell>
          <cell r="T165">
            <v>1400</v>
          </cell>
          <cell r="V165">
            <v>1154</v>
          </cell>
          <cell r="W165">
            <v>1154</v>
          </cell>
          <cell r="X165">
            <v>1154</v>
          </cell>
          <cell r="AB165">
            <v>750</v>
          </cell>
          <cell r="AC165">
            <v>64.991334488734836</v>
          </cell>
          <cell r="AD165" t="str">
            <v>Ban quản lý dự án đầu tư xây dựng</v>
          </cell>
        </row>
        <row r="166">
          <cell r="B166" t="str">
            <v>Cải tạo sửa chữa chợ Gia Cát, xã Gia Cát huyện Cao Lộc</v>
          </cell>
          <cell r="C166" t="str">
            <v>xã Gia Cát</v>
          </cell>
          <cell r="D166" t="str">
            <v>Hạ tầng kỹ thuật</v>
          </cell>
          <cell r="E166" t="str">
            <v>2022-2023</v>
          </cell>
          <cell r="F166" t="str">
            <v>363/QĐ-UBND ngày 14/02/2023</v>
          </cell>
          <cell r="G166">
            <v>1100</v>
          </cell>
          <cell r="H166">
            <v>700</v>
          </cell>
          <cell r="J166">
            <v>240</v>
          </cell>
          <cell r="K166">
            <v>160</v>
          </cell>
          <cell r="L166">
            <v>1100</v>
          </cell>
          <cell r="M166">
            <v>700</v>
          </cell>
          <cell r="O166">
            <v>240</v>
          </cell>
          <cell r="P166">
            <v>160</v>
          </cell>
          <cell r="Q166">
            <v>600</v>
          </cell>
          <cell r="R166">
            <v>600</v>
          </cell>
          <cell r="V166">
            <v>100</v>
          </cell>
          <cell r="W166">
            <v>100</v>
          </cell>
          <cell r="X166">
            <v>100</v>
          </cell>
          <cell r="AB166">
            <v>100</v>
          </cell>
          <cell r="AC166">
            <v>100</v>
          </cell>
          <cell r="AD166" t="str">
            <v>Ban quản lý dự án đầu tư xây dựng</v>
          </cell>
        </row>
        <row r="167">
          <cell r="B167" t="str">
            <v>Xây dựng Bổ sung một số hạng mục trường Mầm non xã Gia Cát, huyện Cao Lộc (Giai đoạn 2)</v>
          </cell>
          <cell r="C167" t="str">
            <v>xã Gia Cát</v>
          </cell>
          <cell r="D167" t="str">
            <v>Dân dụng cấp III</v>
          </cell>
          <cell r="E167" t="str">
            <v>2022-2023</v>
          </cell>
          <cell r="G167">
            <v>8500</v>
          </cell>
          <cell r="J167">
            <v>8500</v>
          </cell>
          <cell r="L167">
            <v>8500</v>
          </cell>
          <cell r="O167">
            <v>8500</v>
          </cell>
          <cell r="Q167">
            <v>1284</v>
          </cell>
          <cell r="S167">
            <v>1284</v>
          </cell>
          <cell r="V167">
            <v>600</v>
          </cell>
          <cell r="W167">
            <v>600</v>
          </cell>
          <cell r="X167">
            <v>600</v>
          </cell>
          <cell r="AB167">
            <v>600</v>
          </cell>
          <cell r="AC167">
            <v>100</v>
          </cell>
          <cell r="AD167" t="str">
            <v>Ban quản lý dự án đầu tư xây dựng</v>
          </cell>
        </row>
        <row r="168">
          <cell r="B168" t="str">
            <v>Xã biên giới, đặc biệt khó khăn</v>
          </cell>
          <cell r="C168">
            <v>0</v>
          </cell>
          <cell r="D168">
            <v>0</v>
          </cell>
          <cell r="E168">
            <v>0</v>
          </cell>
          <cell r="G168">
            <v>4500</v>
          </cell>
          <cell r="H168">
            <v>2250</v>
          </cell>
          <cell r="I168">
            <v>2250</v>
          </cell>
          <cell r="J168">
            <v>0</v>
          </cell>
          <cell r="K168">
            <v>0</v>
          </cell>
          <cell r="L168">
            <v>4500</v>
          </cell>
          <cell r="M168">
            <v>2250</v>
          </cell>
          <cell r="N168">
            <v>2250</v>
          </cell>
          <cell r="O168">
            <v>0</v>
          </cell>
          <cell r="P168">
            <v>0</v>
          </cell>
          <cell r="Q168">
            <v>3050</v>
          </cell>
          <cell r="R168">
            <v>2250</v>
          </cell>
          <cell r="S168">
            <v>800</v>
          </cell>
          <cell r="T168">
            <v>0</v>
          </cell>
          <cell r="U168">
            <v>0</v>
          </cell>
          <cell r="V168">
            <v>0</v>
          </cell>
          <cell r="W168">
            <v>0</v>
          </cell>
          <cell r="X168">
            <v>0</v>
          </cell>
          <cell r="Z168">
            <v>0</v>
          </cell>
          <cell r="AA168">
            <v>0</v>
          </cell>
          <cell r="AB168">
            <v>0</v>
          </cell>
          <cell r="AC168" t="e">
            <v>#DIV/0!</v>
          </cell>
        </row>
        <row r="169">
          <cell r="B169" t="str">
            <v>Xã Cao Lâu</v>
          </cell>
          <cell r="C169">
            <v>0</v>
          </cell>
          <cell r="D169">
            <v>0</v>
          </cell>
          <cell r="E169">
            <v>0</v>
          </cell>
          <cell r="G169">
            <v>4500</v>
          </cell>
          <cell r="H169">
            <v>2250</v>
          </cell>
          <cell r="I169">
            <v>2250</v>
          </cell>
          <cell r="J169">
            <v>0</v>
          </cell>
          <cell r="K169">
            <v>0</v>
          </cell>
          <cell r="L169">
            <v>4500</v>
          </cell>
          <cell r="M169">
            <v>2250</v>
          </cell>
          <cell r="N169">
            <v>2250</v>
          </cell>
          <cell r="O169">
            <v>0</v>
          </cell>
          <cell r="P169">
            <v>0</v>
          </cell>
          <cell r="Q169">
            <v>3050</v>
          </cell>
          <cell r="R169">
            <v>2250</v>
          </cell>
          <cell r="S169">
            <v>800</v>
          </cell>
          <cell r="T169">
            <v>0</v>
          </cell>
          <cell r="U169">
            <v>0</v>
          </cell>
          <cell r="V169">
            <v>0</v>
          </cell>
          <cell r="W169">
            <v>0</v>
          </cell>
          <cell r="X169">
            <v>0</v>
          </cell>
          <cell r="Z169">
            <v>0</v>
          </cell>
          <cell r="AA169">
            <v>0</v>
          </cell>
          <cell r="AB169">
            <v>0</v>
          </cell>
          <cell r="AC169" t="e">
            <v>#DIV/0!</v>
          </cell>
        </row>
        <row r="170">
          <cell r="B170" t="str">
            <v>Bổ sung một số hạng mục trường TH xã Cao Lâu</v>
          </cell>
          <cell r="C170" t="str">
            <v>xã Cao Lâu</v>
          </cell>
          <cell r="D170" t="str">
            <v>Dân dụng cấp III</v>
          </cell>
          <cell r="E170" t="str">
            <v>2021-2022</v>
          </cell>
          <cell r="G170">
            <v>4500</v>
          </cell>
          <cell r="H170">
            <v>2250</v>
          </cell>
          <cell r="I170">
            <v>2250</v>
          </cell>
          <cell r="L170">
            <v>4500</v>
          </cell>
          <cell r="M170">
            <v>2250</v>
          </cell>
          <cell r="N170">
            <v>2250</v>
          </cell>
          <cell r="Q170">
            <v>3050</v>
          </cell>
          <cell r="R170">
            <v>2250</v>
          </cell>
          <cell r="S170">
            <v>800</v>
          </cell>
          <cell r="V170">
            <v>0</v>
          </cell>
          <cell r="W170">
            <v>0</v>
          </cell>
          <cell r="X170">
            <v>0</v>
          </cell>
          <cell r="AC170" t="e">
            <v>#DIV/0!</v>
          </cell>
          <cell r="AD170" t="str">
            <v>Ban quản lý dự án đầu tư xây dựng</v>
          </cell>
        </row>
        <row r="171">
          <cell r="B171" t="str">
            <v>Xã Bảo Lâm</v>
          </cell>
          <cell r="G171">
            <v>36370</v>
          </cell>
          <cell r="H171">
            <v>23589</v>
          </cell>
          <cell r="I171">
            <v>7898</v>
          </cell>
          <cell r="J171">
            <v>4883</v>
          </cell>
          <cell r="K171">
            <v>0</v>
          </cell>
          <cell r="L171">
            <v>31107.5</v>
          </cell>
          <cell r="M171">
            <v>20245.849999999999</v>
          </cell>
          <cell r="N171">
            <v>6774.6</v>
          </cell>
          <cell r="O171">
            <v>4087.05</v>
          </cell>
          <cell r="P171">
            <v>0</v>
          </cell>
          <cell r="Q171">
            <v>8180</v>
          </cell>
          <cell r="R171">
            <v>8180</v>
          </cell>
          <cell r="S171">
            <v>0</v>
          </cell>
          <cell r="T171">
            <v>0</v>
          </cell>
          <cell r="U171">
            <v>0</v>
          </cell>
          <cell r="V171">
            <v>9500</v>
          </cell>
          <cell r="W171">
            <v>9500</v>
          </cell>
          <cell r="X171">
            <v>9500</v>
          </cell>
          <cell r="Z171">
            <v>0</v>
          </cell>
          <cell r="AA171">
            <v>0</v>
          </cell>
          <cell r="AB171">
            <v>8646</v>
          </cell>
          <cell r="AC171">
            <v>91.010526315789477</v>
          </cell>
        </row>
        <row r="172">
          <cell r="B172" t="str">
            <v>Đường Nà Pàn - Khuổi Tao, xã Bảo Lâm, huyện Cao Lộc</v>
          </cell>
          <cell r="C172" t="str">
            <v>xã Bảo Lâm</v>
          </cell>
          <cell r="D172" t="str">
            <v>GTNT 1,3km</v>
          </cell>
          <cell r="E172" t="str">
            <v>2023</v>
          </cell>
          <cell r="F172" t="str">
            <v>377 /QĐ-UBND ngày 17/02/2023</v>
          </cell>
          <cell r="G172">
            <v>3850</v>
          </cell>
          <cell r="H172">
            <v>2775</v>
          </cell>
          <cell r="J172">
            <v>1075</v>
          </cell>
          <cell r="L172">
            <v>1925</v>
          </cell>
          <cell r="M172">
            <v>1387.5</v>
          </cell>
          <cell r="O172">
            <v>537.5</v>
          </cell>
          <cell r="Q172">
            <v>1100</v>
          </cell>
          <cell r="R172">
            <v>1100</v>
          </cell>
          <cell r="V172">
            <v>1150</v>
          </cell>
          <cell r="W172">
            <v>1150</v>
          </cell>
          <cell r="X172">
            <v>1150</v>
          </cell>
          <cell r="AB172">
            <v>850</v>
          </cell>
          <cell r="AC172">
            <v>73.91304347826086</v>
          </cell>
          <cell r="AD172" t="str">
            <v>Ban quản lý dự án đầu tư xây dựng</v>
          </cell>
        </row>
        <row r="173">
          <cell r="B173" t="str">
            <v xml:space="preserve">Đường Pò Nhùng - Khau Khẻ, xã Bảo Lâm, huyện Cao Lộc </v>
          </cell>
          <cell r="C173" t="str">
            <v>xã Bảo Lâm</v>
          </cell>
          <cell r="D173" t="str">
            <v>GTNT 4km</v>
          </cell>
          <cell r="E173" t="str">
            <v>2023</v>
          </cell>
          <cell r="G173">
            <v>2500</v>
          </cell>
          <cell r="H173">
            <v>2125</v>
          </cell>
          <cell r="J173">
            <v>375</v>
          </cell>
          <cell r="L173">
            <v>2500</v>
          </cell>
          <cell r="M173">
            <v>2125</v>
          </cell>
          <cell r="O173">
            <v>375</v>
          </cell>
          <cell r="Q173">
            <v>800</v>
          </cell>
          <cell r="R173">
            <v>800</v>
          </cell>
          <cell r="V173">
            <v>800</v>
          </cell>
          <cell r="W173">
            <v>800</v>
          </cell>
          <cell r="X173">
            <v>800</v>
          </cell>
          <cell r="AB173">
            <v>800</v>
          </cell>
          <cell r="AC173">
            <v>100</v>
          </cell>
          <cell r="AD173" t="str">
            <v>Ban quản lý dự án đầu tư xây dựng</v>
          </cell>
        </row>
        <row r="174">
          <cell r="B174" t="str">
            <v>Đường Còn Háng - Giả Mộc, xã Bảo Lâm, huyện Cao Lộc</v>
          </cell>
          <cell r="C174" t="str">
            <v>xã Bảo Lâm</v>
          </cell>
          <cell r="D174" t="str">
            <v>GTNT 2,6km</v>
          </cell>
          <cell r="E174" t="str">
            <v>2023</v>
          </cell>
          <cell r="F174" t="str">
            <v>1818 /QĐ-UBND ngày 14/02/2023</v>
          </cell>
          <cell r="G174">
            <v>2500</v>
          </cell>
          <cell r="H174">
            <v>2125</v>
          </cell>
          <cell r="J174">
            <v>375</v>
          </cell>
          <cell r="L174">
            <v>2375</v>
          </cell>
          <cell r="M174">
            <v>2018.75</v>
          </cell>
          <cell r="O174">
            <v>356.25</v>
          </cell>
          <cell r="Q174">
            <v>800</v>
          </cell>
          <cell r="R174">
            <v>800</v>
          </cell>
          <cell r="V174">
            <v>800</v>
          </cell>
          <cell r="W174">
            <v>800</v>
          </cell>
          <cell r="X174">
            <v>800</v>
          </cell>
          <cell r="AB174">
            <v>300</v>
          </cell>
          <cell r="AC174">
            <v>37.5</v>
          </cell>
          <cell r="AD174" t="str">
            <v>Ban quản lý dự án đầu tư xây dựng</v>
          </cell>
        </row>
        <row r="175">
          <cell r="B175" t="str">
            <v xml:space="preserve">Đường Co Luồng - Nà Hé, xã Bảo Lâm, huyện Cao Lộc </v>
          </cell>
          <cell r="C175" t="str">
            <v>xã Bảo Lâm</v>
          </cell>
          <cell r="D175" t="str">
            <v>GTNT 1,8km</v>
          </cell>
          <cell r="E175" t="str">
            <v>2023</v>
          </cell>
          <cell r="F175" t="str">
            <v>33 /QĐ-UBND ngày 23/6/2023</v>
          </cell>
          <cell r="G175">
            <v>2770</v>
          </cell>
          <cell r="H175">
            <v>2295</v>
          </cell>
          <cell r="J175">
            <v>475</v>
          </cell>
          <cell r="K175">
            <v>0</v>
          </cell>
          <cell r="L175">
            <v>2631</v>
          </cell>
          <cell r="M175">
            <v>2180</v>
          </cell>
          <cell r="O175">
            <v>451</v>
          </cell>
          <cell r="Q175">
            <v>500</v>
          </cell>
          <cell r="R175">
            <v>500</v>
          </cell>
          <cell r="V175">
            <v>1100</v>
          </cell>
          <cell r="W175">
            <v>1100</v>
          </cell>
          <cell r="X175">
            <v>1100</v>
          </cell>
          <cell r="AB175">
            <v>1100</v>
          </cell>
          <cell r="AC175">
            <v>100</v>
          </cell>
          <cell r="AD175" t="str">
            <v>Ban quản lý dự án đầu tư xây dựng</v>
          </cell>
        </row>
        <row r="176">
          <cell r="B176" t="str">
            <v>Đường Quang Slư, xã Bảo Lâm, huyện Cao Lộc</v>
          </cell>
          <cell r="C176" t="str">
            <v>xã Bảo Lâm</v>
          </cell>
          <cell r="D176" t="str">
            <v>GTNT 1,3km</v>
          </cell>
          <cell r="E176" t="str">
            <v>2023</v>
          </cell>
          <cell r="F176" t="str">
            <v>636/QĐ-UBND ngày 13/03/2023</v>
          </cell>
          <cell r="G176">
            <v>1400</v>
          </cell>
          <cell r="H176">
            <v>1000</v>
          </cell>
          <cell r="J176">
            <v>400</v>
          </cell>
          <cell r="K176">
            <v>0</v>
          </cell>
          <cell r="L176">
            <v>1204</v>
          </cell>
          <cell r="M176">
            <v>860</v>
          </cell>
          <cell r="O176">
            <v>344</v>
          </cell>
          <cell r="Q176">
            <v>500</v>
          </cell>
          <cell r="R176">
            <v>500</v>
          </cell>
          <cell r="V176">
            <v>600</v>
          </cell>
          <cell r="W176">
            <v>600</v>
          </cell>
          <cell r="X176">
            <v>600</v>
          </cell>
          <cell r="AB176">
            <v>600</v>
          </cell>
          <cell r="AC176">
            <v>100</v>
          </cell>
          <cell r="AD176" t="str">
            <v>Ban quản lý dự án đầu tư xây dựng</v>
          </cell>
        </row>
        <row r="177">
          <cell r="B177" t="str">
            <v>Xây dựng trường mầm non xã Bảo Lâm. Hạng mục 02 phòng học văn hóa , 03 phòng hành chính phụ trợ</v>
          </cell>
          <cell r="C177" t="str">
            <v>xã Bảo Lâm</v>
          </cell>
          <cell r="D177" t="str">
            <v>Dân dụng cấp III</v>
          </cell>
          <cell r="E177" t="str">
            <v>2023</v>
          </cell>
          <cell r="G177">
            <v>3000</v>
          </cell>
          <cell r="H177">
            <v>1950</v>
          </cell>
          <cell r="J177">
            <v>1050</v>
          </cell>
          <cell r="K177">
            <v>0</v>
          </cell>
          <cell r="L177">
            <v>3000</v>
          </cell>
          <cell r="M177">
            <v>1950</v>
          </cell>
          <cell r="O177">
            <v>1050</v>
          </cell>
          <cell r="Q177">
            <v>800</v>
          </cell>
          <cell r="R177">
            <v>800</v>
          </cell>
          <cell r="V177">
            <v>1050</v>
          </cell>
          <cell r="W177">
            <v>1050</v>
          </cell>
          <cell r="X177">
            <v>1050</v>
          </cell>
          <cell r="AB177">
            <v>996</v>
          </cell>
          <cell r="AC177">
            <v>94.857142857142861</v>
          </cell>
          <cell r="AD177" t="str">
            <v>Ban quản lý dự án đầu tư xây dựng</v>
          </cell>
        </row>
        <row r="178">
          <cell r="B178" t="str">
            <v>Xây dựng trường Tiểu học &amp; THCS xã Bảo Lâm, huyện Cao Lộc</v>
          </cell>
          <cell r="C178" t="str">
            <v>xã Bảo Lâm</v>
          </cell>
          <cell r="D178" t="str">
            <v>Dân dụng cấp III</v>
          </cell>
          <cell r="E178" t="str">
            <v>2023</v>
          </cell>
          <cell r="F178" t="str">
            <v>1261/QĐ-UBND ngày 28/4/2023</v>
          </cell>
          <cell r="G178">
            <v>16850</v>
          </cell>
          <cell r="H178">
            <v>9250</v>
          </cell>
          <cell r="I178">
            <v>6672</v>
          </cell>
          <cell r="J178">
            <v>928</v>
          </cell>
          <cell r="L178">
            <v>14322.5</v>
          </cell>
          <cell r="M178">
            <v>7862.5</v>
          </cell>
          <cell r="N178">
            <v>5671.2</v>
          </cell>
          <cell r="O178">
            <v>788.8</v>
          </cell>
          <cell r="Q178">
            <v>3100</v>
          </cell>
          <cell r="R178">
            <v>3100</v>
          </cell>
          <cell r="V178">
            <v>3000</v>
          </cell>
          <cell r="W178">
            <v>3000</v>
          </cell>
          <cell r="X178">
            <v>3000</v>
          </cell>
          <cell r="AB178">
            <v>3000</v>
          </cell>
          <cell r="AC178">
            <v>100</v>
          </cell>
          <cell r="AD178" t="str">
            <v>Ban quản lý dự án đầu tư xây dựng</v>
          </cell>
        </row>
        <row r="179">
          <cell r="B179" t="str">
            <v>Xây dựng Nhà văn hóa xã Bảo Lâm, huyện Cao Lộc</v>
          </cell>
          <cell r="C179" t="str">
            <v>xã Bảo Lâm</v>
          </cell>
          <cell r="D179" t="str">
            <v>Dân dụng cấp III</v>
          </cell>
          <cell r="E179" t="str">
            <v>2023</v>
          </cell>
          <cell r="F179" t="str">
            <v>1461/QĐ-UBND ngày 17/5/2023</v>
          </cell>
          <cell r="G179">
            <v>3500</v>
          </cell>
          <cell r="H179">
            <v>2069</v>
          </cell>
          <cell r="I179">
            <v>1226</v>
          </cell>
          <cell r="J179">
            <v>205</v>
          </cell>
          <cell r="L179">
            <v>3150</v>
          </cell>
          <cell r="M179">
            <v>1862.1</v>
          </cell>
          <cell r="N179">
            <v>1103.4000000000001</v>
          </cell>
          <cell r="O179">
            <v>184.5</v>
          </cell>
          <cell r="Q179">
            <v>580</v>
          </cell>
          <cell r="R179">
            <v>580</v>
          </cell>
          <cell r="V179">
            <v>1000</v>
          </cell>
          <cell r="W179">
            <v>1000</v>
          </cell>
          <cell r="X179">
            <v>1000</v>
          </cell>
          <cell r="AB179">
            <v>1000</v>
          </cell>
          <cell r="AC179">
            <v>100</v>
          </cell>
          <cell r="AD179" t="str">
            <v>Ban quản lý dự án đầu tư xây dựng</v>
          </cell>
        </row>
        <row r="180">
          <cell r="B180" t="str">
            <v>Công trình khởi công mới</v>
          </cell>
          <cell r="G180">
            <v>21700</v>
          </cell>
          <cell r="H180">
            <v>10850</v>
          </cell>
          <cell r="I180">
            <v>7595</v>
          </cell>
          <cell r="J180">
            <v>3255</v>
          </cell>
          <cell r="K180">
            <v>0</v>
          </cell>
          <cell r="L180">
            <v>0</v>
          </cell>
          <cell r="M180">
            <v>0</v>
          </cell>
          <cell r="N180">
            <v>0</v>
          </cell>
          <cell r="O180">
            <v>0</v>
          </cell>
          <cell r="P180">
            <v>0</v>
          </cell>
          <cell r="Q180">
            <v>0</v>
          </cell>
          <cell r="R180">
            <v>0</v>
          </cell>
          <cell r="S180">
            <v>0</v>
          </cell>
          <cell r="T180">
            <v>0</v>
          </cell>
          <cell r="U180">
            <v>0</v>
          </cell>
          <cell r="V180">
            <v>3085</v>
          </cell>
          <cell r="W180">
            <v>3085</v>
          </cell>
          <cell r="X180">
            <v>3085</v>
          </cell>
          <cell r="Z180">
            <v>0</v>
          </cell>
          <cell r="AA180">
            <v>0</v>
          </cell>
          <cell r="AB180">
            <v>0</v>
          </cell>
          <cell r="AC180">
            <v>0</v>
          </cell>
        </row>
        <row r="181">
          <cell r="B181" t="str">
            <v>Đường Bản mới Co Sâu - Mốc biên giới 1186, xã Cao Lâu,  huyện Cao Lộc</v>
          </cell>
          <cell r="C181" t="str">
            <v>xã Cao Lâu</v>
          </cell>
          <cell r="D181" t="str">
            <v>GTNT 1,8km</v>
          </cell>
          <cell r="E181">
            <v>2024</v>
          </cell>
          <cell r="G181">
            <v>2700</v>
          </cell>
          <cell r="H181">
            <v>1350</v>
          </cell>
          <cell r="I181">
            <v>944.99999999999989</v>
          </cell>
          <cell r="J181">
            <v>405.00000000000011</v>
          </cell>
          <cell r="L181">
            <v>0</v>
          </cell>
          <cell r="Q181">
            <v>0</v>
          </cell>
          <cell r="V181">
            <v>385</v>
          </cell>
          <cell r="W181">
            <v>385</v>
          </cell>
          <cell r="X181">
            <v>385</v>
          </cell>
          <cell r="AB181">
            <v>0</v>
          </cell>
          <cell r="AC181">
            <v>0</v>
          </cell>
          <cell r="AD181" t="str">
            <v>UBND xã Cao Lâu</v>
          </cell>
        </row>
        <row r="182">
          <cell r="B182" t="str">
            <v>Đường Tồng Phiêng (Pò Nhùng) - Kéo Pheo, xã Cao Lâu, huyện Cao Lộc</v>
          </cell>
          <cell r="C182" t="str">
            <v>xã Cao Lâu</v>
          </cell>
          <cell r="D182" t="str">
            <v>GTNT 1,2km</v>
          </cell>
          <cell r="E182">
            <v>2024</v>
          </cell>
          <cell r="G182">
            <v>1800</v>
          </cell>
          <cell r="H182">
            <v>900</v>
          </cell>
          <cell r="I182">
            <v>630</v>
          </cell>
          <cell r="J182">
            <v>270</v>
          </cell>
          <cell r="L182">
            <v>0</v>
          </cell>
          <cell r="Q182">
            <v>0</v>
          </cell>
          <cell r="V182">
            <v>300</v>
          </cell>
          <cell r="W182">
            <v>300</v>
          </cell>
          <cell r="X182">
            <v>300</v>
          </cell>
          <cell r="AB182">
            <v>0</v>
          </cell>
          <cell r="AC182">
            <v>0</v>
          </cell>
          <cell r="AD182" t="str">
            <v>Ban quản lý dự án đầu tư xây dựng</v>
          </cell>
        </row>
        <row r="183">
          <cell r="B183" t="str">
            <v>Đường Nà Va - Đường TTBG, xã Cao Lâu, huyện Cao Lộc</v>
          </cell>
          <cell r="C183" t="str">
            <v>xã Cao Lâu</v>
          </cell>
          <cell r="D183" t="str">
            <v>GTNT 1,8km</v>
          </cell>
          <cell r="E183">
            <v>2024</v>
          </cell>
          <cell r="G183">
            <v>2700</v>
          </cell>
          <cell r="H183">
            <v>1350</v>
          </cell>
          <cell r="I183">
            <v>944.99999999999989</v>
          </cell>
          <cell r="J183">
            <v>405</v>
          </cell>
          <cell r="L183">
            <v>0</v>
          </cell>
          <cell r="Q183">
            <v>0</v>
          </cell>
          <cell r="V183">
            <v>400</v>
          </cell>
          <cell r="W183">
            <v>400</v>
          </cell>
          <cell r="X183">
            <v>400</v>
          </cell>
          <cell r="AB183">
            <v>0</v>
          </cell>
          <cell r="AC183">
            <v>0</v>
          </cell>
          <cell r="AD183" t="str">
            <v>UBND xã Cao Lâu</v>
          </cell>
        </row>
        <row r="184">
          <cell r="B184" t="str">
            <v>Nhà văn hóa xã Cao Lâu, huyện Cao Lộc</v>
          </cell>
          <cell r="C184" t="str">
            <v>xã Cao Lâu</v>
          </cell>
          <cell r="D184" t="str">
            <v>Dân dụng cấp III</v>
          </cell>
          <cell r="E184">
            <v>2024</v>
          </cell>
          <cell r="G184">
            <v>3500</v>
          </cell>
          <cell r="H184">
            <v>1750</v>
          </cell>
          <cell r="I184">
            <v>1225</v>
          </cell>
          <cell r="J184">
            <v>525</v>
          </cell>
          <cell r="L184">
            <v>0</v>
          </cell>
          <cell r="M184">
            <v>0</v>
          </cell>
          <cell r="N184">
            <v>0</v>
          </cell>
          <cell r="O184">
            <v>0</v>
          </cell>
          <cell r="Q184">
            <v>0</v>
          </cell>
          <cell r="V184">
            <v>500</v>
          </cell>
          <cell r="W184">
            <v>500</v>
          </cell>
          <cell r="X184">
            <v>500</v>
          </cell>
          <cell r="AB184">
            <v>0</v>
          </cell>
          <cell r="AC184">
            <v>0</v>
          </cell>
          <cell r="AD184" t="str">
            <v>Ban quản lý dự án đầu tư xây dựng</v>
          </cell>
        </row>
        <row r="185">
          <cell r="B185" t="str">
            <v>Trường mầm non xã Cao Lâu, huyện Cao Lộc</v>
          </cell>
          <cell r="C185" t="str">
            <v>xã Cao Lâu</v>
          </cell>
          <cell r="D185" t="str">
            <v>Dân dụng cấp III</v>
          </cell>
          <cell r="E185">
            <v>2024</v>
          </cell>
          <cell r="G185">
            <v>8000</v>
          </cell>
          <cell r="H185">
            <v>4000</v>
          </cell>
          <cell r="I185">
            <v>2800</v>
          </cell>
          <cell r="J185">
            <v>1200</v>
          </cell>
          <cell r="L185">
            <v>0</v>
          </cell>
          <cell r="M185">
            <v>0</v>
          </cell>
          <cell r="N185">
            <v>0</v>
          </cell>
          <cell r="O185">
            <v>0</v>
          </cell>
          <cell r="Q185">
            <v>0</v>
          </cell>
          <cell r="V185">
            <v>1000</v>
          </cell>
          <cell r="W185">
            <v>1000</v>
          </cell>
          <cell r="X185">
            <v>1000</v>
          </cell>
          <cell r="AB185">
            <v>0</v>
          </cell>
          <cell r="AC185">
            <v>0</v>
          </cell>
          <cell r="AD185" t="str">
            <v>Ban quản lý dự án đầu tư xây dựng</v>
          </cell>
        </row>
        <row r="186">
          <cell r="B186" t="str">
            <v>Bổ sung một số hạng mục trường THCS xã Cao Lâu, huyện Cao Lộc</v>
          </cell>
          <cell r="C186" t="str">
            <v>xã Cao Lâu</v>
          </cell>
          <cell r="D186" t="str">
            <v>Dân dụng cấp III</v>
          </cell>
          <cell r="E186">
            <v>2024</v>
          </cell>
          <cell r="G186">
            <v>3000</v>
          </cell>
          <cell r="H186">
            <v>1500</v>
          </cell>
          <cell r="I186">
            <v>1050</v>
          </cell>
          <cell r="J186">
            <v>450</v>
          </cell>
          <cell r="L186">
            <v>0</v>
          </cell>
          <cell r="M186">
            <v>0</v>
          </cell>
          <cell r="N186">
            <v>0</v>
          </cell>
          <cell r="O186">
            <v>0</v>
          </cell>
          <cell r="Q186">
            <v>0</v>
          </cell>
          <cell r="V186">
            <v>500</v>
          </cell>
          <cell r="W186">
            <v>500</v>
          </cell>
          <cell r="X186">
            <v>500</v>
          </cell>
          <cell r="AB186">
            <v>0</v>
          </cell>
          <cell r="AC186">
            <v>0</v>
          </cell>
          <cell r="AD186" t="str">
            <v>Ban quản lý dự án đầu tư xây dựng</v>
          </cell>
        </row>
        <row r="187">
          <cell r="B187" t="str">
            <v>Vốn đề án phát triển giao thông nông thôn</v>
          </cell>
          <cell r="C187">
            <v>0</v>
          </cell>
          <cell r="D187">
            <v>0</v>
          </cell>
          <cell r="E187">
            <v>0</v>
          </cell>
          <cell r="G187">
            <v>20457.836920923277</v>
          </cell>
          <cell r="H187">
            <v>0</v>
          </cell>
          <cell r="I187">
            <v>18543.989538847858</v>
          </cell>
          <cell r="J187">
            <v>0</v>
          </cell>
          <cell r="K187">
            <v>1913.847382075418</v>
          </cell>
          <cell r="L187">
            <v>0</v>
          </cell>
          <cell r="M187">
            <v>0</v>
          </cell>
          <cell r="N187">
            <v>0</v>
          </cell>
          <cell r="O187">
            <v>0</v>
          </cell>
          <cell r="P187">
            <v>0</v>
          </cell>
          <cell r="Q187">
            <v>0</v>
          </cell>
          <cell r="R187">
            <v>0</v>
          </cell>
          <cell r="S187">
            <v>0</v>
          </cell>
          <cell r="T187">
            <v>0</v>
          </cell>
          <cell r="U187">
            <v>0</v>
          </cell>
          <cell r="V187">
            <v>2240</v>
          </cell>
          <cell r="W187">
            <v>2240</v>
          </cell>
          <cell r="X187">
            <v>0</v>
          </cell>
          <cell r="Y187">
            <v>2240</v>
          </cell>
          <cell r="Z187">
            <v>0</v>
          </cell>
          <cell r="AA187">
            <v>0</v>
          </cell>
          <cell r="AB187">
            <v>2000</v>
          </cell>
          <cell r="AC187">
            <v>89.285714285714292</v>
          </cell>
          <cell r="AF187">
            <v>12000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workbookViewId="0">
      <selection activeCell="H8" sqref="H8"/>
    </sheetView>
  </sheetViews>
  <sheetFormatPr defaultColWidth="6.42578125" defaultRowHeight="15" x14ac:dyDescent="0.25"/>
  <cols>
    <col min="1" max="1" width="6.42578125" style="195" customWidth="1"/>
    <col min="2" max="2" width="66.28515625" style="196" customWidth="1"/>
    <col min="3" max="3" width="18" style="196" hidden="1" customWidth="1"/>
    <col min="4" max="5" width="10.28515625" style="196" hidden="1" customWidth="1"/>
    <col min="6" max="6" width="16.7109375" style="196" customWidth="1"/>
    <col min="7" max="7" width="0.28515625" style="196" hidden="1" customWidth="1"/>
    <col min="8" max="8" width="16.85546875" style="196" customWidth="1"/>
    <col min="9" max="9" width="16.42578125" style="196" customWidth="1"/>
    <col min="10" max="10" width="26.42578125" style="194" customWidth="1"/>
    <col min="11" max="11" width="16.28515625" style="196" customWidth="1"/>
    <col min="12" max="255" width="9.140625" style="196" customWidth="1"/>
    <col min="256" max="16384" width="6.42578125" style="196"/>
  </cols>
  <sheetData>
    <row r="1" spans="1:13" s="162" customFormat="1" ht="15.75" x14ac:dyDescent="0.25">
      <c r="A1" s="216" t="s">
        <v>301</v>
      </c>
      <c r="B1" s="216"/>
      <c r="C1" s="216"/>
      <c r="D1" s="216"/>
      <c r="E1" s="216"/>
      <c r="F1" s="216"/>
      <c r="G1" s="216"/>
      <c r="H1" s="216"/>
      <c r="I1" s="216"/>
      <c r="J1" s="216"/>
    </row>
    <row r="2" spans="1:13" s="194" customFormat="1" ht="15.75" x14ac:dyDescent="0.25">
      <c r="A2" s="217" t="s">
        <v>328</v>
      </c>
      <c r="B2" s="217"/>
      <c r="C2" s="217"/>
      <c r="D2" s="217"/>
      <c r="E2" s="217"/>
      <c r="F2" s="217"/>
      <c r="G2" s="217"/>
      <c r="H2" s="217"/>
      <c r="I2" s="217"/>
      <c r="J2" s="217"/>
    </row>
    <row r="3" spans="1:13" ht="15.75" x14ac:dyDescent="0.25">
      <c r="I3" s="218" t="s">
        <v>274</v>
      </c>
      <c r="J3" s="219"/>
    </row>
    <row r="4" spans="1:13" s="162" customFormat="1" ht="23.25" customHeight="1" x14ac:dyDescent="0.25">
      <c r="A4" s="220" t="s">
        <v>1</v>
      </c>
      <c r="B4" s="220" t="s">
        <v>275</v>
      </c>
      <c r="C4" s="221" t="s">
        <v>276</v>
      </c>
      <c r="D4" s="220" t="s">
        <v>277</v>
      </c>
      <c r="E4" s="220"/>
      <c r="F4" s="220" t="s">
        <v>278</v>
      </c>
      <c r="G4" s="120"/>
      <c r="H4" s="223" t="s">
        <v>279</v>
      </c>
      <c r="I4" s="224"/>
      <c r="J4" s="220" t="s">
        <v>280</v>
      </c>
    </row>
    <row r="5" spans="1:13" s="162" customFormat="1" ht="35.25" customHeight="1" x14ac:dyDescent="0.25">
      <c r="A5" s="220"/>
      <c r="B5" s="220"/>
      <c r="C5" s="222"/>
      <c r="D5" s="111" t="s">
        <v>281</v>
      </c>
      <c r="E5" s="111" t="s">
        <v>282</v>
      </c>
      <c r="F5" s="220"/>
      <c r="G5" s="120"/>
      <c r="H5" s="111" t="s">
        <v>283</v>
      </c>
      <c r="I5" s="111" t="s">
        <v>284</v>
      </c>
      <c r="J5" s="220"/>
    </row>
    <row r="6" spans="1:13" s="162" customFormat="1" ht="15.75" x14ac:dyDescent="0.25">
      <c r="A6" s="20">
        <v>1</v>
      </c>
      <c r="B6" s="73">
        <v>2</v>
      </c>
      <c r="C6" s="197"/>
      <c r="D6" s="20"/>
      <c r="E6" s="20"/>
      <c r="F6" s="20">
        <v>3</v>
      </c>
      <c r="G6" s="171"/>
      <c r="H6" s="20">
        <v>4</v>
      </c>
      <c r="I6" s="73">
        <v>5</v>
      </c>
      <c r="J6" s="20">
        <v>6</v>
      </c>
    </row>
    <row r="7" spans="1:13" s="162" customFormat="1" ht="22.5" customHeight="1" x14ac:dyDescent="0.25">
      <c r="A7" s="111"/>
      <c r="B7" s="198" t="s">
        <v>285</v>
      </c>
      <c r="C7" s="7" t="e">
        <f>C8+C9+#REF!+#REF!+#REF!</f>
        <v>#REF!</v>
      </c>
      <c r="D7" s="7" t="e">
        <f>D8+D9+#REF!+#REF!+#REF!</f>
        <v>#REF!</v>
      </c>
      <c r="E7" s="7" t="e">
        <f>E8+E9+#REF!+#REF!+#REF!</f>
        <v>#REF!</v>
      </c>
      <c r="F7" s="7">
        <f>F8+F9+F14</f>
        <v>189688.91039400001</v>
      </c>
      <c r="G7" s="7">
        <f>G8+G9+G14</f>
        <v>3000</v>
      </c>
      <c r="H7" s="7">
        <f>H8+H9+H14</f>
        <v>130807.91039400001</v>
      </c>
      <c r="I7" s="7">
        <f>I8+I9+I14</f>
        <v>58881</v>
      </c>
      <c r="J7" s="35"/>
      <c r="K7" s="199"/>
    </row>
    <row r="8" spans="1:13" s="202" customFormat="1" ht="31.5" x14ac:dyDescent="0.25">
      <c r="A8" s="111" t="s">
        <v>29</v>
      </c>
      <c r="B8" s="54" t="s">
        <v>286</v>
      </c>
      <c r="C8" s="7">
        <v>9078</v>
      </c>
      <c r="D8" s="7">
        <v>2000</v>
      </c>
      <c r="E8" s="7"/>
      <c r="F8" s="7">
        <f>H8+I8</f>
        <v>10906.08</v>
      </c>
      <c r="G8" s="35">
        <f>'[1]Bieu 02 TT no XDCB'!Z13</f>
        <v>3000</v>
      </c>
      <c r="H8" s="35">
        <f>'Bieu 02'!Y12</f>
        <v>6385.08</v>
      </c>
      <c r="I8" s="200">
        <f>'Bieu 03'!L13</f>
        <v>4521</v>
      </c>
      <c r="J8" s="35"/>
      <c r="K8" s="201"/>
    </row>
    <row r="9" spans="1:13" s="162" customFormat="1" ht="22.5" customHeight="1" x14ac:dyDescent="0.25">
      <c r="A9" s="111" t="s">
        <v>53</v>
      </c>
      <c r="B9" s="120" t="s">
        <v>287</v>
      </c>
      <c r="C9" s="7">
        <f>SUM(C10:C12)</f>
        <v>45441</v>
      </c>
      <c r="D9" s="7">
        <f>SUM(D10:D12)</f>
        <v>55368.830394000004</v>
      </c>
      <c r="E9" s="7">
        <f>SUM(E10:E12)</f>
        <v>0</v>
      </c>
      <c r="F9" s="7">
        <f>H9+I9</f>
        <v>114334.830394</v>
      </c>
      <c r="G9" s="203">
        <f>G10+G11+G12+G13</f>
        <v>0</v>
      </c>
      <c r="H9" s="203">
        <f>H10+H11+H12+H13</f>
        <v>89709.830394000004</v>
      </c>
      <c r="I9" s="203">
        <f>I10+I11+I12+I13</f>
        <v>24625</v>
      </c>
      <c r="J9" s="35"/>
      <c r="K9" s="199"/>
      <c r="L9" s="199"/>
      <c r="M9" s="199"/>
    </row>
    <row r="10" spans="1:13" s="194" customFormat="1" ht="15.75" x14ac:dyDescent="0.25">
      <c r="A10" s="20" t="s">
        <v>288</v>
      </c>
      <c r="B10" s="171" t="s">
        <v>289</v>
      </c>
      <c r="C10" s="15">
        <v>40191</v>
      </c>
      <c r="D10" s="15">
        <f>F10-C10</f>
        <v>54818.830394000004</v>
      </c>
      <c r="E10" s="15"/>
      <c r="F10" s="15">
        <f>H10+I10</f>
        <v>95009.830394000004</v>
      </c>
      <c r="G10" s="158"/>
      <c r="H10" s="204">
        <f>'Bieu 02'!Y25</f>
        <v>89709.830394000004</v>
      </c>
      <c r="I10" s="205">
        <f>'Bieu 03'!L22</f>
        <v>5300</v>
      </c>
      <c r="J10" s="15" t="s">
        <v>318</v>
      </c>
      <c r="K10" s="206"/>
    </row>
    <row r="11" spans="1:13" s="194" customFormat="1" ht="15.75" x14ac:dyDescent="0.25">
      <c r="A11" s="20" t="s">
        <v>290</v>
      </c>
      <c r="B11" s="83" t="s">
        <v>291</v>
      </c>
      <c r="C11" s="15"/>
      <c r="D11" s="15"/>
      <c r="E11" s="15"/>
      <c r="F11" s="15">
        <f>H11+I11</f>
        <v>5800</v>
      </c>
      <c r="G11" s="158"/>
      <c r="H11" s="204"/>
      <c r="I11" s="205">
        <v>5800</v>
      </c>
      <c r="J11" s="15" t="s">
        <v>319</v>
      </c>
      <c r="K11" s="206"/>
    </row>
    <row r="12" spans="1:13" s="105" customFormat="1" ht="48.75" customHeight="1" x14ac:dyDescent="0.25">
      <c r="A12" s="20" t="s">
        <v>292</v>
      </c>
      <c r="B12" s="83" t="s">
        <v>293</v>
      </c>
      <c r="C12" s="83">
        <v>5250</v>
      </c>
      <c r="D12" s="15">
        <f>F12-C12</f>
        <v>550</v>
      </c>
      <c r="E12" s="83"/>
      <c r="F12" s="15">
        <f>H12+I12</f>
        <v>5800</v>
      </c>
      <c r="G12" s="37"/>
      <c r="H12" s="207"/>
      <c r="I12" s="208">
        <v>5800</v>
      </c>
      <c r="J12" s="15" t="s">
        <v>319</v>
      </c>
    </row>
    <row r="13" spans="1:13" s="105" customFormat="1" ht="22.5" customHeight="1" x14ac:dyDescent="0.25">
      <c r="A13" s="20" t="s">
        <v>294</v>
      </c>
      <c r="B13" s="209" t="s">
        <v>308</v>
      </c>
      <c r="C13" s="83"/>
      <c r="D13" s="83"/>
      <c r="E13" s="83"/>
      <c r="F13" s="15">
        <f t="shared" ref="F13:F18" si="0">H13+I13</f>
        <v>7725</v>
      </c>
      <c r="G13" s="37"/>
      <c r="H13" s="207"/>
      <c r="I13" s="208">
        <f>'Bieu 03'!L30</f>
        <v>7725</v>
      </c>
      <c r="J13" s="15" t="s">
        <v>321</v>
      </c>
    </row>
    <row r="14" spans="1:13" s="162" customFormat="1" ht="22.5" customHeight="1" x14ac:dyDescent="0.25">
      <c r="A14" s="111" t="s">
        <v>296</v>
      </c>
      <c r="B14" s="30" t="s">
        <v>297</v>
      </c>
      <c r="C14" s="27">
        <f>C15</f>
        <v>6200</v>
      </c>
      <c r="D14" s="27">
        <f>D15+D17</f>
        <v>6800</v>
      </c>
      <c r="E14" s="27"/>
      <c r="F14" s="7">
        <f t="shared" si="0"/>
        <v>64448</v>
      </c>
      <c r="G14" s="27">
        <f>G15+G17</f>
        <v>0</v>
      </c>
      <c r="H14" s="27">
        <f>H15+H17</f>
        <v>34713</v>
      </c>
      <c r="I14" s="27">
        <f>I15+I17</f>
        <v>29735</v>
      </c>
      <c r="J14" s="30"/>
    </row>
    <row r="15" spans="1:13" s="162" customFormat="1" ht="31.5" x14ac:dyDescent="0.25">
      <c r="A15" s="111">
        <v>1</v>
      </c>
      <c r="B15" s="27" t="s">
        <v>298</v>
      </c>
      <c r="C15" s="210">
        <v>6200</v>
      </c>
      <c r="D15" s="210">
        <v>3800</v>
      </c>
      <c r="E15" s="210"/>
      <c r="F15" s="7">
        <f t="shared" si="0"/>
        <v>46437</v>
      </c>
      <c r="G15" s="210"/>
      <c r="H15" s="211">
        <f>SUM(H16:H16)</f>
        <v>16702</v>
      </c>
      <c r="I15" s="211">
        <f>SUM(I16:I16)</f>
        <v>29735</v>
      </c>
      <c r="J15" s="210"/>
    </row>
    <row r="16" spans="1:13" ht="22.5" customHeight="1" x14ac:dyDescent="0.25">
      <c r="A16" s="20" t="s">
        <v>299</v>
      </c>
      <c r="B16" s="37" t="s">
        <v>300</v>
      </c>
      <c r="C16" s="212"/>
      <c r="D16" s="212"/>
      <c r="E16" s="212"/>
      <c r="F16" s="15">
        <f t="shared" si="0"/>
        <v>46437</v>
      </c>
      <c r="G16" s="212"/>
      <c r="H16" s="192">
        <f>'Bieu 02'!Y75</f>
        <v>16702</v>
      </c>
      <c r="I16" s="212">
        <f>'Bieu 03'!L33</f>
        <v>29735</v>
      </c>
      <c r="J16" s="15" t="s">
        <v>318</v>
      </c>
      <c r="K16" s="213">
        <f>46437-F16</f>
        <v>0</v>
      </c>
    </row>
    <row r="17" spans="1:10" s="162" customFormat="1" ht="22.5" customHeight="1" x14ac:dyDescent="0.25">
      <c r="A17" s="111">
        <v>2</v>
      </c>
      <c r="B17" s="30" t="s">
        <v>261</v>
      </c>
      <c r="C17" s="210"/>
      <c r="D17" s="210">
        <v>3000</v>
      </c>
      <c r="E17" s="210"/>
      <c r="F17" s="7">
        <f t="shared" si="0"/>
        <v>18011</v>
      </c>
      <c r="G17" s="27">
        <f>SUM(G18:G18)</f>
        <v>0</v>
      </c>
      <c r="H17" s="27">
        <f>SUM(H18:H18)</f>
        <v>18011</v>
      </c>
      <c r="I17" s="27">
        <f>SUM(I18:I18)</f>
        <v>0</v>
      </c>
      <c r="J17" s="210"/>
    </row>
    <row r="18" spans="1:10" ht="22.5" customHeight="1" x14ac:dyDescent="0.25">
      <c r="A18" s="20" t="s">
        <v>299</v>
      </c>
      <c r="B18" s="37" t="s">
        <v>300</v>
      </c>
      <c r="C18" s="212"/>
      <c r="D18" s="212"/>
      <c r="E18" s="212"/>
      <c r="F18" s="15">
        <f t="shared" si="0"/>
        <v>18011</v>
      </c>
      <c r="G18" s="212"/>
      <c r="H18" s="192">
        <f>'Bieu 02'!Y102</f>
        <v>18011</v>
      </c>
      <c r="I18" s="212">
        <f>0</f>
        <v>0</v>
      </c>
      <c r="J18" s="15" t="s">
        <v>318</v>
      </c>
    </row>
    <row r="19" spans="1:10" x14ac:dyDescent="0.25">
      <c r="I19" s="214"/>
      <c r="J19" s="215"/>
    </row>
  </sheetData>
  <mergeCells count="10">
    <mergeCell ref="A1:J1"/>
    <mergeCell ref="A2:J2"/>
    <mergeCell ref="I3:J3"/>
    <mergeCell ref="A4:A5"/>
    <mergeCell ref="B4:B5"/>
    <mergeCell ref="C4:C5"/>
    <mergeCell ref="D4:E4"/>
    <mergeCell ref="F4:F5"/>
    <mergeCell ref="H4:I4"/>
    <mergeCell ref="J4:J5"/>
  </mergeCells>
  <phoneticPr fontId="0" type="noConversion"/>
  <pageMargins left="0.7" right="0.16" top="0.75" bottom="0.75" header="0.3" footer="0.3"/>
  <pageSetup paperSize="9" scale="8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4"/>
  <sheetViews>
    <sheetView topLeftCell="E7" zoomScale="70" zoomScaleNormal="70" workbookViewId="0">
      <selection activeCell="A55" sqref="A55:IV55"/>
    </sheetView>
  </sheetViews>
  <sheetFormatPr defaultColWidth="6.28515625" defaultRowHeight="15.75" x14ac:dyDescent="0.25"/>
  <cols>
    <col min="1" max="1" width="6.28515625" style="43" customWidth="1"/>
    <col min="2" max="2" width="44.7109375" style="46" customWidth="1"/>
    <col min="3" max="3" width="9.28515625" style="114" hidden="1" customWidth="1"/>
    <col min="4" max="4" width="7.85546875" style="42" customWidth="1"/>
    <col min="5" max="5" width="9.7109375" style="42" customWidth="1"/>
    <col min="6" max="6" width="9.42578125" style="42" customWidth="1"/>
    <col min="7" max="7" width="12.5703125" style="44" customWidth="1"/>
    <col min="8" max="8" width="13.140625" style="44" customWidth="1"/>
    <col min="9" max="9" width="10.42578125" style="44" customWidth="1"/>
    <col min="10" max="10" width="10.7109375" style="44" customWidth="1"/>
    <col min="11" max="11" width="9.7109375" style="44" customWidth="1"/>
    <col min="12" max="12" width="10.42578125" style="44" customWidth="1"/>
    <col min="13" max="13" width="10.42578125" style="42" customWidth="1"/>
    <col min="14" max="14" width="10.42578125" style="44" customWidth="1"/>
    <col min="15" max="15" width="10.85546875" style="44" customWidth="1"/>
    <col min="16" max="17" width="10.42578125" style="44" customWidth="1"/>
    <col min="18" max="18" width="9.5703125" style="44" customWidth="1"/>
    <col min="19" max="19" width="10.42578125" style="44" customWidth="1"/>
    <col min="20" max="20" width="11.7109375" style="44" customWidth="1"/>
    <col min="21" max="21" width="11.28515625" style="44" customWidth="1"/>
    <col min="22" max="22" width="10.42578125" style="2" customWidth="1"/>
    <col min="23" max="23" width="10" style="44" customWidth="1"/>
    <col min="24" max="24" width="12.42578125" style="44" customWidth="1"/>
    <col min="25" max="25" width="12.5703125" style="44" customWidth="1"/>
    <col min="26" max="26" width="11.5703125" style="44" customWidth="1"/>
    <col min="27" max="27" width="10.5703125" style="44" customWidth="1"/>
    <col min="28" max="28" width="10.42578125" style="44" customWidth="1"/>
    <col min="29" max="29" width="9.5703125" style="44" customWidth="1"/>
    <col min="30" max="30" width="10.42578125" style="44" customWidth="1"/>
    <col min="31" max="31" width="8.42578125" style="44" hidden="1" customWidth="1"/>
    <col min="32" max="32" width="8.7109375" style="44" hidden="1" customWidth="1"/>
    <col min="33" max="33" width="10.42578125" style="2" hidden="1" customWidth="1"/>
    <col min="34" max="34" width="12.5703125" style="2" customWidth="1"/>
    <col min="35" max="37" width="0" style="2" hidden="1" customWidth="1"/>
    <col min="38" max="255" width="9.140625" style="2" customWidth="1"/>
    <col min="256" max="16384" width="6.28515625" style="2"/>
  </cols>
  <sheetData>
    <row r="1" spans="1:37" s="1" customFormat="1" ht="15.75" customHeight="1" x14ac:dyDescent="0.25">
      <c r="A1" s="227" t="s">
        <v>316</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7" ht="15.75" customHeight="1" x14ac:dyDescent="0.25">
      <c r="A2" s="228" t="str">
        <f>'Bieu 01'!A2:J2</f>
        <v>(Kèm theo Nghị quyết số 331/ NQ-HĐND ngày 16/7/2024 của HĐND huyện Cao Lộc)</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row>
    <row r="3" spans="1:37" x14ac:dyDescent="0.25">
      <c r="A3" s="229" t="s">
        <v>0</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7" s="4" customFormat="1" ht="30.75" customHeight="1" x14ac:dyDescent="0.25">
      <c r="A4" s="225" t="s">
        <v>1</v>
      </c>
      <c r="B4" s="225" t="s">
        <v>2</v>
      </c>
      <c r="C4" s="116"/>
      <c r="D4" s="225" t="s">
        <v>3</v>
      </c>
      <c r="E4" s="225" t="s">
        <v>4</v>
      </c>
      <c r="F4" s="230" t="s">
        <v>5</v>
      </c>
      <c r="G4" s="225" t="s">
        <v>6</v>
      </c>
      <c r="H4" s="225"/>
      <c r="I4" s="225"/>
      <c r="J4" s="225"/>
      <c r="K4" s="225"/>
      <c r="L4" s="225"/>
      <c r="M4" s="225" t="s">
        <v>7</v>
      </c>
      <c r="N4" s="225"/>
      <c r="O4" s="225" t="s">
        <v>317</v>
      </c>
      <c r="P4" s="225"/>
      <c r="Q4" s="225"/>
      <c r="R4" s="225"/>
      <c r="S4" s="225"/>
      <c r="T4" s="225" t="s">
        <v>8</v>
      </c>
      <c r="U4" s="225"/>
      <c r="V4" s="225"/>
      <c r="W4" s="225"/>
      <c r="X4" s="225"/>
      <c r="Y4" s="225" t="s">
        <v>9</v>
      </c>
      <c r="Z4" s="225" t="s">
        <v>10</v>
      </c>
      <c r="AA4" s="225"/>
      <c r="AB4" s="225"/>
      <c r="AC4" s="225"/>
      <c r="AD4" s="225"/>
      <c r="AE4" s="226" t="s">
        <v>11</v>
      </c>
      <c r="AF4" s="226" t="s">
        <v>12</v>
      </c>
      <c r="AG4" s="225" t="s">
        <v>13</v>
      </c>
      <c r="AH4" s="225" t="s">
        <v>14</v>
      </c>
    </row>
    <row r="5" spans="1:37" s="5" customFormat="1" ht="14.25" customHeight="1" x14ac:dyDescent="0.25">
      <c r="A5" s="225"/>
      <c r="B5" s="225"/>
      <c r="C5" s="116"/>
      <c r="D5" s="225"/>
      <c r="E5" s="225"/>
      <c r="F5" s="230"/>
      <c r="G5" s="225" t="s">
        <v>15</v>
      </c>
      <c r="H5" s="225" t="s">
        <v>16</v>
      </c>
      <c r="I5" s="225"/>
      <c r="J5" s="225"/>
      <c r="K5" s="225"/>
      <c r="L5" s="225"/>
      <c r="M5" s="225" t="s">
        <v>15</v>
      </c>
      <c r="N5" s="225" t="s">
        <v>17</v>
      </c>
      <c r="O5" s="225"/>
      <c r="P5" s="225"/>
      <c r="Q5" s="225"/>
      <c r="R5" s="225"/>
      <c r="S5" s="225"/>
      <c r="T5" s="225"/>
      <c r="U5" s="225"/>
      <c r="V5" s="225"/>
      <c r="W5" s="225"/>
      <c r="X5" s="225"/>
      <c r="Y5" s="225"/>
      <c r="Z5" s="225" t="s">
        <v>18</v>
      </c>
      <c r="AA5" s="225" t="s">
        <v>19</v>
      </c>
      <c r="AB5" s="225"/>
      <c r="AC5" s="225"/>
      <c r="AD5" s="225" t="s">
        <v>20</v>
      </c>
      <c r="AE5" s="226"/>
      <c r="AF5" s="226"/>
      <c r="AG5" s="225"/>
      <c r="AH5" s="225"/>
    </row>
    <row r="6" spans="1:37" s="5" customFormat="1" ht="14.25" customHeight="1" x14ac:dyDescent="0.25">
      <c r="A6" s="225"/>
      <c r="B6" s="225"/>
      <c r="C6" s="116"/>
      <c r="D6" s="225"/>
      <c r="E6" s="225"/>
      <c r="F6" s="230"/>
      <c r="G6" s="225"/>
      <c r="H6" s="225" t="s">
        <v>21</v>
      </c>
      <c r="I6" s="225" t="s">
        <v>19</v>
      </c>
      <c r="J6" s="225"/>
      <c r="K6" s="225"/>
      <c r="L6" s="225"/>
      <c r="M6" s="225"/>
      <c r="N6" s="225"/>
      <c r="O6" s="225" t="s">
        <v>21</v>
      </c>
      <c r="P6" s="225" t="s">
        <v>22</v>
      </c>
      <c r="Q6" s="225"/>
      <c r="R6" s="225"/>
      <c r="S6" s="225"/>
      <c r="T6" s="225" t="s">
        <v>21</v>
      </c>
      <c r="U6" s="225" t="s">
        <v>19</v>
      </c>
      <c r="V6" s="225"/>
      <c r="W6" s="225"/>
      <c r="X6" s="225"/>
      <c r="Y6" s="225"/>
      <c r="Z6" s="225"/>
      <c r="AA6" s="225" t="s">
        <v>23</v>
      </c>
      <c r="AB6" s="225" t="s">
        <v>24</v>
      </c>
      <c r="AC6" s="225" t="s">
        <v>25</v>
      </c>
      <c r="AD6" s="225"/>
      <c r="AE6" s="226"/>
      <c r="AF6" s="226"/>
      <c r="AG6" s="225"/>
      <c r="AH6" s="225"/>
    </row>
    <row r="7" spans="1:37" s="5" customFormat="1" ht="183.75" customHeight="1" x14ac:dyDescent="0.25">
      <c r="A7" s="225"/>
      <c r="B7" s="225"/>
      <c r="C7" s="116"/>
      <c r="D7" s="225"/>
      <c r="E7" s="225"/>
      <c r="F7" s="230"/>
      <c r="G7" s="225"/>
      <c r="H7" s="225"/>
      <c r="I7" s="116" t="s">
        <v>23</v>
      </c>
      <c r="J7" s="116" t="s">
        <v>24</v>
      </c>
      <c r="K7" s="116" t="s">
        <v>25</v>
      </c>
      <c r="L7" s="116" t="s">
        <v>20</v>
      </c>
      <c r="M7" s="225"/>
      <c r="N7" s="225"/>
      <c r="O7" s="225"/>
      <c r="P7" s="116" t="s">
        <v>23</v>
      </c>
      <c r="Q7" s="116" t="s">
        <v>24</v>
      </c>
      <c r="R7" s="116" t="s">
        <v>25</v>
      </c>
      <c r="S7" s="116" t="s">
        <v>20</v>
      </c>
      <c r="T7" s="225"/>
      <c r="U7" s="116" t="s">
        <v>23</v>
      </c>
      <c r="V7" s="116" t="s">
        <v>24</v>
      </c>
      <c r="W7" s="116" t="s">
        <v>25</v>
      </c>
      <c r="X7" s="116" t="s">
        <v>20</v>
      </c>
      <c r="Y7" s="225"/>
      <c r="Z7" s="225"/>
      <c r="AA7" s="225"/>
      <c r="AB7" s="225"/>
      <c r="AC7" s="225"/>
      <c r="AD7" s="225"/>
      <c r="AE7" s="226"/>
      <c r="AF7" s="226"/>
      <c r="AG7" s="225"/>
      <c r="AH7" s="225"/>
    </row>
    <row r="8" spans="1:37" s="5" customFormat="1" hidden="1" x14ac:dyDescent="0.25">
      <c r="A8" s="116">
        <v>1</v>
      </c>
      <c r="B8" s="116">
        <v>2</v>
      </c>
      <c r="C8" s="116">
        <v>3</v>
      </c>
      <c r="D8" s="116">
        <v>4</v>
      </c>
      <c r="E8" s="116">
        <v>5</v>
      </c>
      <c r="F8" s="17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c r="X8" s="116">
        <v>24</v>
      </c>
      <c r="Y8" s="116">
        <v>25</v>
      </c>
      <c r="Z8" s="116">
        <v>26</v>
      </c>
      <c r="AA8" s="116">
        <v>27</v>
      </c>
      <c r="AB8" s="116">
        <v>28</v>
      </c>
      <c r="AC8" s="116">
        <v>29</v>
      </c>
      <c r="AD8" s="116">
        <v>30</v>
      </c>
      <c r="AE8" s="116">
        <v>31</v>
      </c>
      <c r="AF8" s="116">
        <v>32</v>
      </c>
      <c r="AG8" s="116">
        <v>33</v>
      </c>
      <c r="AH8" s="116">
        <v>34</v>
      </c>
      <c r="AI8" s="71">
        <v>35</v>
      </c>
      <c r="AJ8" s="116">
        <v>36</v>
      </c>
      <c r="AK8" s="116">
        <v>37</v>
      </c>
    </row>
    <row r="9" spans="1:37" s="74" customFormat="1" ht="19.5" customHeight="1" x14ac:dyDescent="0.25">
      <c r="A9" s="20">
        <v>1</v>
      </c>
      <c r="B9" s="20">
        <v>2</v>
      </c>
      <c r="C9" s="20">
        <v>2</v>
      </c>
      <c r="D9" s="20">
        <v>3</v>
      </c>
      <c r="E9" s="20">
        <v>4</v>
      </c>
      <c r="F9" s="36">
        <v>5</v>
      </c>
      <c r="G9" s="20">
        <v>6</v>
      </c>
      <c r="H9" s="20">
        <v>7</v>
      </c>
      <c r="I9" s="20">
        <v>8</v>
      </c>
      <c r="J9" s="20">
        <v>9</v>
      </c>
      <c r="K9" s="20">
        <v>10</v>
      </c>
      <c r="L9" s="20">
        <v>11</v>
      </c>
      <c r="M9" s="20">
        <v>12</v>
      </c>
      <c r="N9" s="20">
        <v>13</v>
      </c>
      <c r="O9" s="20">
        <v>14</v>
      </c>
      <c r="P9" s="20">
        <v>15</v>
      </c>
      <c r="Q9" s="20">
        <v>16</v>
      </c>
      <c r="R9" s="20">
        <v>17</v>
      </c>
      <c r="S9" s="20">
        <v>18</v>
      </c>
      <c r="T9" s="20">
        <v>19</v>
      </c>
      <c r="U9" s="20">
        <v>20</v>
      </c>
      <c r="V9" s="20">
        <v>21</v>
      </c>
      <c r="W9" s="20">
        <v>22</v>
      </c>
      <c r="X9" s="20">
        <v>23</v>
      </c>
      <c r="Y9" s="20">
        <v>24</v>
      </c>
      <c r="Z9" s="20">
        <v>25</v>
      </c>
      <c r="AA9" s="20">
        <v>26</v>
      </c>
      <c r="AB9" s="20">
        <v>27</v>
      </c>
      <c r="AC9" s="20">
        <v>28</v>
      </c>
      <c r="AD9" s="20">
        <v>29</v>
      </c>
      <c r="AE9" s="20">
        <v>30</v>
      </c>
      <c r="AF9" s="20">
        <v>31</v>
      </c>
      <c r="AG9" s="20">
        <v>32</v>
      </c>
      <c r="AH9" s="20">
        <v>33</v>
      </c>
      <c r="AI9" s="72">
        <v>2</v>
      </c>
      <c r="AJ9" s="73">
        <v>2</v>
      </c>
      <c r="AK9" s="73">
        <v>2</v>
      </c>
    </row>
    <row r="10" spans="1:37" s="6" customFormat="1" x14ac:dyDescent="0.25">
      <c r="A10" s="116"/>
      <c r="B10" s="116" t="s">
        <v>26</v>
      </c>
      <c r="C10" s="116"/>
      <c r="D10" s="116"/>
      <c r="E10" s="116"/>
      <c r="F10" s="176"/>
      <c r="G10" s="116"/>
      <c r="H10" s="7">
        <f t="shared" ref="H10:AC10" si="0">H11+H74</f>
        <v>428639.83039399999</v>
      </c>
      <c r="I10" s="7">
        <f t="shared" si="0"/>
        <v>164616</v>
      </c>
      <c r="J10" s="7">
        <f t="shared" si="0"/>
        <v>14186</v>
      </c>
      <c r="K10" s="7">
        <f t="shared" si="0"/>
        <v>248337.83039399999</v>
      </c>
      <c r="L10" s="7">
        <f t="shared" si="0"/>
        <v>5474</v>
      </c>
      <c r="M10" s="7">
        <f t="shared" si="0"/>
        <v>4574</v>
      </c>
      <c r="N10" s="7">
        <f t="shared" si="0"/>
        <v>8535</v>
      </c>
      <c r="O10" s="7">
        <f t="shared" si="0"/>
        <v>320381.73100000003</v>
      </c>
      <c r="P10" s="7">
        <f t="shared" si="0"/>
        <v>135666.12299999999</v>
      </c>
      <c r="Q10" s="7">
        <f t="shared" si="0"/>
        <v>17581</v>
      </c>
      <c r="R10" s="7">
        <f t="shared" si="0"/>
        <v>171684.60800000001</v>
      </c>
      <c r="S10" s="7">
        <f t="shared" si="0"/>
        <v>1500</v>
      </c>
      <c r="T10" s="7">
        <f t="shared" si="0"/>
        <v>201468.954</v>
      </c>
      <c r="U10" s="7">
        <f t="shared" si="0"/>
        <v>116853.954</v>
      </c>
      <c r="V10" s="7">
        <f t="shared" si="0"/>
        <v>21984</v>
      </c>
      <c r="W10" s="7">
        <f t="shared" si="0"/>
        <v>63156</v>
      </c>
      <c r="X10" s="7">
        <f t="shared" si="0"/>
        <v>0</v>
      </c>
      <c r="Y10" s="7">
        <f t="shared" si="0"/>
        <v>130807.91039400001</v>
      </c>
      <c r="Z10" s="7">
        <f t="shared" si="0"/>
        <v>130807.91039400001</v>
      </c>
      <c r="AA10" s="7">
        <f t="shared" si="0"/>
        <v>34713</v>
      </c>
      <c r="AB10" s="7">
        <f t="shared" si="0"/>
        <v>0</v>
      </c>
      <c r="AC10" s="7">
        <f t="shared" si="0"/>
        <v>94098.614394000004</v>
      </c>
      <c r="AD10" s="7"/>
      <c r="AE10" s="7">
        <f>AE11+AE74</f>
        <v>0</v>
      </c>
      <c r="AF10" s="7">
        <f>AF11+AF74</f>
        <v>0</v>
      </c>
      <c r="AG10" s="7"/>
      <c r="AH10" s="7"/>
      <c r="AI10" s="75"/>
      <c r="AJ10" s="76"/>
      <c r="AK10" s="76"/>
    </row>
    <row r="11" spans="1:37" s="6" customFormat="1" x14ac:dyDescent="0.25">
      <c r="A11" s="116" t="s">
        <v>27</v>
      </c>
      <c r="B11" s="77" t="s">
        <v>28</v>
      </c>
      <c r="C11" s="116"/>
      <c r="D11" s="116"/>
      <c r="E11" s="116"/>
      <c r="F11" s="176"/>
      <c r="G11" s="116"/>
      <c r="H11" s="7">
        <f t="shared" ref="H11:AD11" si="1">H12+H25</f>
        <v>272821.83039399999</v>
      </c>
      <c r="I11" s="7">
        <f t="shared" si="1"/>
        <v>50964</v>
      </c>
      <c r="J11" s="7">
        <f t="shared" si="1"/>
        <v>5000</v>
      </c>
      <c r="K11" s="7">
        <f t="shared" si="1"/>
        <v>215357.83039399999</v>
      </c>
      <c r="L11" s="7">
        <f t="shared" si="1"/>
        <v>1500</v>
      </c>
      <c r="M11" s="7">
        <f t="shared" si="1"/>
        <v>600</v>
      </c>
      <c r="N11" s="7">
        <f t="shared" si="1"/>
        <v>5450</v>
      </c>
      <c r="O11" s="7">
        <f t="shared" si="1"/>
        <v>174827.731</v>
      </c>
      <c r="P11" s="7">
        <f t="shared" si="1"/>
        <v>29008.123</v>
      </c>
      <c r="Q11" s="7">
        <f t="shared" si="1"/>
        <v>11650</v>
      </c>
      <c r="R11" s="7">
        <f t="shared" si="1"/>
        <v>138719.60800000001</v>
      </c>
      <c r="S11" s="7">
        <f t="shared" si="1"/>
        <v>1500</v>
      </c>
      <c r="T11" s="7">
        <f t="shared" si="1"/>
        <v>111879.954</v>
      </c>
      <c r="U11" s="7">
        <f t="shared" si="1"/>
        <v>36864.953999999998</v>
      </c>
      <c r="V11" s="7">
        <f t="shared" si="1"/>
        <v>20784</v>
      </c>
      <c r="W11" s="7">
        <f t="shared" si="1"/>
        <v>54231</v>
      </c>
      <c r="X11" s="7">
        <f t="shared" si="1"/>
        <v>0</v>
      </c>
      <c r="Y11" s="7">
        <f t="shared" si="1"/>
        <v>96094.910394000006</v>
      </c>
      <c r="Z11" s="7">
        <f t="shared" si="1"/>
        <v>96094.910394000006</v>
      </c>
      <c r="AA11" s="7">
        <f t="shared" si="1"/>
        <v>0</v>
      </c>
      <c r="AB11" s="7">
        <f t="shared" si="1"/>
        <v>0</v>
      </c>
      <c r="AC11" s="7">
        <f t="shared" si="1"/>
        <v>94098.614394000004</v>
      </c>
      <c r="AD11" s="7">
        <f t="shared" si="1"/>
        <v>0</v>
      </c>
      <c r="AE11" s="7"/>
      <c r="AF11" s="7"/>
      <c r="AG11" s="7"/>
      <c r="AH11" s="7"/>
      <c r="AI11" s="75"/>
      <c r="AJ11" s="76"/>
      <c r="AK11" s="76"/>
    </row>
    <row r="12" spans="1:37" s="1" customFormat="1" ht="31.5" x14ac:dyDescent="0.25">
      <c r="A12" s="10" t="s">
        <v>29</v>
      </c>
      <c r="B12" s="54" t="s">
        <v>30</v>
      </c>
      <c r="C12" s="54"/>
      <c r="D12" s="10"/>
      <c r="E12" s="10"/>
      <c r="F12" s="177"/>
      <c r="G12" s="10"/>
      <c r="H12" s="7">
        <f t="shared" ref="H12:Y12" si="2">SUM(H13:H24)</f>
        <v>52314</v>
      </c>
      <c r="I12" s="7">
        <f t="shared" si="2"/>
        <v>23812</v>
      </c>
      <c r="J12" s="7">
        <f t="shared" si="2"/>
        <v>5000</v>
      </c>
      <c r="K12" s="7">
        <f t="shared" si="2"/>
        <v>23502</v>
      </c>
      <c r="L12" s="7">
        <f t="shared" si="2"/>
        <v>0</v>
      </c>
      <c r="M12" s="7">
        <f t="shared" si="2"/>
        <v>0</v>
      </c>
      <c r="N12" s="7">
        <f t="shared" si="2"/>
        <v>0</v>
      </c>
      <c r="O12" s="7">
        <f t="shared" si="2"/>
        <v>51623.892999999996</v>
      </c>
      <c r="P12" s="7">
        <f t="shared" si="2"/>
        <v>26108.123</v>
      </c>
      <c r="Q12" s="7">
        <f t="shared" si="2"/>
        <v>5000</v>
      </c>
      <c r="R12" s="7">
        <f t="shared" si="2"/>
        <v>20515.77</v>
      </c>
      <c r="S12" s="7">
        <f t="shared" si="2"/>
        <v>0</v>
      </c>
      <c r="T12" s="7">
        <f t="shared" si="2"/>
        <v>42248.953999999998</v>
      </c>
      <c r="U12" s="7">
        <f t="shared" si="2"/>
        <v>22664.953999999998</v>
      </c>
      <c r="V12" s="7">
        <f t="shared" si="2"/>
        <v>19584</v>
      </c>
      <c r="W12" s="7">
        <f t="shared" si="2"/>
        <v>0</v>
      </c>
      <c r="X12" s="7">
        <f t="shared" si="2"/>
        <v>0</v>
      </c>
      <c r="Y12" s="7">
        <f t="shared" si="2"/>
        <v>6385.08</v>
      </c>
      <c r="Z12" s="7">
        <f>SUM(Z13:Z24)</f>
        <v>6385.08</v>
      </c>
      <c r="AA12" s="7">
        <f>SUM(AA13:AA24)</f>
        <v>0</v>
      </c>
      <c r="AB12" s="7">
        <f>SUM(AB13:AB24)</f>
        <v>0</v>
      </c>
      <c r="AC12" s="7">
        <f>SUM(AC13:AC24)</f>
        <v>6385.08</v>
      </c>
      <c r="AD12" s="7"/>
      <c r="AE12" s="7">
        <f>SUM(AE13:AE14)</f>
        <v>600</v>
      </c>
      <c r="AF12" s="7">
        <f>SUM(AF13:AF14)</f>
        <v>600</v>
      </c>
      <c r="AG12" s="173"/>
      <c r="AH12" s="173"/>
      <c r="AI12" s="55" t="e">
        <f>#REF!</f>
        <v>#REF!</v>
      </c>
      <c r="AK12" s="1">
        <f>U12+AA12</f>
        <v>22664.953999999998</v>
      </c>
    </row>
    <row r="13" spans="1:37" s="175" customFormat="1" ht="78.75" x14ac:dyDescent="0.25">
      <c r="A13" s="36">
        <v>1</v>
      </c>
      <c r="B13" s="78" t="s">
        <v>31</v>
      </c>
      <c r="C13" s="169" t="s">
        <v>32</v>
      </c>
      <c r="D13" s="169" t="s">
        <v>32</v>
      </c>
      <c r="E13" s="169" t="s">
        <v>33</v>
      </c>
      <c r="F13" s="36" t="s">
        <v>34</v>
      </c>
      <c r="G13" s="169" t="s">
        <v>35</v>
      </c>
      <c r="H13" s="174">
        <f t="shared" ref="H13:H24" si="3">SUM(I13:L13)</f>
        <v>10174</v>
      </c>
      <c r="I13" s="174"/>
      <c r="J13" s="174">
        <v>5000</v>
      </c>
      <c r="K13" s="174">
        <v>5174</v>
      </c>
      <c r="L13" s="174"/>
      <c r="M13" s="174"/>
      <c r="N13" s="174"/>
      <c r="O13" s="174">
        <f t="shared" ref="O13:O24" si="4">SUM(P13:S13)</f>
        <v>10174</v>
      </c>
      <c r="P13" s="174"/>
      <c r="Q13" s="174">
        <v>5000</v>
      </c>
      <c r="R13" s="174">
        <v>5174</v>
      </c>
      <c r="S13" s="174"/>
      <c r="T13" s="174">
        <f t="shared" ref="T13:T24" si="5">SUM(U13:X13)</f>
        <v>9200</v>
      </c>
      <c r="U13" s="174"/>
      <c r="V13" s="174">
        <f>5000+1600+2600</f>
        <v>9200</v>
      </c>
      <c r="W13" s="174"/>
      <c r="X13" s="174"/>
      <c r="Y13" s="174">
        <f t="shared" ref="Y13:Y24" si="6">SUM(AA13:AD13)</f>
        <v>240.01999999999862</v>
      </c>
      <c r="Z13" s="174">
        <f t="shared" ref="Z13:Z24" si="7">SUM(AA13:AC13)</f>
        <v>240.01999999999862</v>
      </c>
      <c r="AA13" s="174"/>
      <c r="AB13" s="174"/>
      <c r="AC13" s="174">
        <v>240.01999999999862</v>
      </c>
      <c r="AD13" s="174"/>
      <c r="AE13" s="173"/>
      <c r="AF13" s="173"/>
      <c r="AG13" s="173"/>
      <c r="AH13" s="174"/>
    </row>
    <row r="14" spans="1:37" s="175" customFormat="1" ht="48" customHeight="1" x14ac:dyDescent="0.25">
      <c r="A14" s="36">
        <v>2</v>
      </c>
      <c r="B14" s="173" t="s">
        <v>36</v>
      </c>
      <c r="C14" s="169" t="s">
        <v>37</v>
      </c>
      <c r="D14" s="169" t="s">
        <v>37</v>
      </c>
      <c r="E14" s="169" t="s">
        <v>38</v>
      </c>
      <c r="F14" s="36" t="s">
        <v>34</v>
      </c>
      <c r="G14" s="169" t="s">
        <v>39</v>
      </c>
      <c r="H14" s="174">
        <f t="shared" si="3"/>
        <v>11500</v>
      </c>
      <c r="I14" s="174">
        <v>8902</v>
      </c>
      <c r="J14" s="174"/>
      <c r="K14" s="174">
        <v>2598</v>
      </c>
      <c r="L14" s="174"/>
      <c r="M14" s="174"/>
      <c r="N14" s="174"/>
      <c r="O14" s="174">
        <f t="shared" si="4"/>
        <v>11500</v>
      </c>
      <c r="P14" s="174">
        <v>8902</v>
      </c>
      <c r="Q14" s="174"/>
      <c r="R14" s="174">
        <v>2598</v>
      </c>
      <c r="S14" s="174"/>
      <c r="T14" s="174">
        <f t="shared" si="5"/>
        <v>10491</v>
      </c>
      <c r="U14" s="174">
        <v>8902</v>
      </c>
      <c r="V14" s="174">
        <v>1589</v>
      </c>
      <c r="W14" s="174"/>
      <c r="X14" s="174"/>
      <c r="Y14" s="174">
        <f t="shared" si="6"/>
        <v>614.01400000000103</v>
      </c>
      <c r="Z14" s="174">
        <f t="shared" si="7"/>
        <v>614.01400000000103</v>
      </c>
      <c r="AA14" s="174"/>
      <c r="AB14" s="174"/>
      <c r="AC14" s="174">
        <v>614.01400000000103</v>
      </c>
      <c r="AD14" s="174"/>
      <c r="AE14" s="173">
        <v>600</v>
      </c>
      <c r="AF14" s="173">
        <f>AE14</f>
        <v>600</v>
      </c>
      <c r="AG14" s="173"/>
      <c r="AH14" s="173"/>
    </row>
    <row r="15" spans="1:37" s="175" customFormat="1" ht="48" customHeight="1" x14ac:dyDescent="0.25">
      <c r="A15" s="36">
        <v>3</v>
      </c>
      <c r="B15" s="171" t="s">
        <v>269</v>
      </c>
      <c r="C15" s="169"/>
      <c r="D15" s="169" t="s">
        <v>272</v>
      </c>
      <c r="E15" s="169" t="s">
        <v>38</v>
      </c>
      <c r="F15" s="36" t="s">
        <v>34</v>
      </c>
      <c r="G15" s="169"/>
      <c r="H15" s="174">
        <f t="shared" si="3"/>
        <v>900</v>
      </c>
      <c r="I15" s="174">
        <f>VLOOKUP(B15,'[2]Bieu 01 '!$B$11:$V$51,7,0)</f>
        <v>900</v>
      </c>
      <c r="J15" s="174"/>
      <c r="K15" s="174"/>
      <c r="L15" s="174"/>
      <c r="M15" s="174"/>
      <c r="N15" s="174"/>
      <c r="O15" s="174">
        <f t="shared" si="4"/>
        <v>888.12300000000005</v>
      </c>
      <c r="P15" s="174">
        <v>888.12300000000005</v>
      </c>
      <c r="Q15" s="174"/>
      <c r="R15" s="174"/>
      <c r="S15" s="174"/>
      <c r="T15" s="174">
        <f t="shared" si="5"/>
        <v>818.95399999999995</v>
      </c>
      <c r="U15" s="174">
        <v>818.95399999999995</v>
      </c>
      <c r="V15" s="174"/>
      <c r="W15" s="174"/>
      <c r="X15" s="174"/>
      <c r="Y15" s="174">
        <f t="shared" si="6"/>
        <v>69.046000000000049</v>
      </c>
      <c r="Z15" s="174">
        <f t="shared" si="7"/>
        <v>69.046000000000049</v>
      </c>
      <c r="AA15" s="174"/>
      <c r="AB15" s="174"/>
      <c r="AC15" s="174">
        <v>69.046000000000049</v>
      </c>
      <c r="AD15" s="174"/>
      <c r="AE15" s="173"/>
      <c r="AF15" s="173"/>
      <c r="AG15" s="173"/>
      <c r="AH15" s="173"/>
    </row>
    <row r="16" spans="1:37" s="175" customFormat="1" ht="48" customHeight="1" x14ac:dyDescent="0.25">
      <c r="A16" s="36">
        <v>4</v>
      </c>
      <c r="B16" s="171" t="s">
        <v>270</v>
      </c>
      <c r="C16" s="169"/>
      <c r="D16" s="169" t="s">
        <v>50</v>
      </c>
      <c r="E16" s="169" t="s">
        <v>38</v>
      </c>
      <c r="F16" s="36" t="s">
        <v>34</v>
      </c>
      <c r="G16" s="169"/>
      <c r="H16" s="174">
        <f t="shared" si="3"/>
        <v>4010</v>
      </c>
      <c r="I16" s="174">
        <f>VLOOKUP(B16,'[2]Bieu 01 '!$B$11:$V$51,7,0)</f>
        <v>4010</v>
      </c>
      <c r="J16" s="174"/>
      <c r="K16" s="174"/>
      <c r="L16" s="174"/>
      <c r="M16" s="174"/>
      <c r="N16" s="174"/>
      <c r="O16" s="174">
        <f t="shared" si="4"/>
        <v>3580</v>
      </c>
      <c r="P16" s="174">
        <v>3580</v>
      </c>
      <c r="Q16" s="174"/>
      <c r="R16" s="174"/>
      <c r="S16" s="174"/>
      <c r="T16" s="174">
        <f t="shared" si="5"/>
        <v>3497</v>
      </c>
      <c r="U16" s="174">
        <v>3497</v>
      </c>
      <c r="V16" s="174"/>
      <c r="W16" s="174"/>
      <c r="X16" s="174"/>
      <c r="Y16" s="174">
        <f t="shared" si="6"/>
        <v>83</v>
      </c>
      <c r="Z16" s="174">
        <f t="shared" si="7"/>
        <v>83</v>
      </c>
      <c r="AA16" s="174"/>
      <c r="AB16" s="174"/>
      <c r="AC16" s="174">
        <v>83</v>
      </c>
      <c r="AD16" s="174"/>
      <c r="AE16" s="173"/>
      <c r="AF16" s="173"/>
      <c r="AG16" s="173"/>
      <c r="AH16" s="173"/>
    </row>
    <row r="17" spans="1:37" s="175" customFormat="1" ht="48" customHeight="1" x14ac:dyDescent="0.25">
      <c r="A17" s="36">
        <v>5</v>
      </c>
      <c r="B17" s="171" t="s">
        <v>271</v>
      </c>
      <c r="C17" s="169"/>
      <c r="D17" s="169" t="s">
        <v>273</v>
      </c>
      <c r="E17" s="169" t="s">
        <v>38</v>
      </c>
      <c r="F17" s="36" t="s">
        <v>59</v>
      </c>
      <c r="G17" s="169"/>
      <c r="H17" s="174">
        <f t="shared" si="3"/>
        <v>10000</v>
      </c>
      <c r="I17" s="174">
        <f>VLOOKUP(B17,'[2]Bieu 01 '!$B$11:$V$51,7,0)</f>
        <v>10000</v>
      </c>
      <c r="J17" s="174"/>
      <c r="K17" s="174"/>
      <c r="L17" s="174"/>
      <c r="M17" s="174"/>
      <c r="N17" s="174"/>
      <c r="O17" s="174">
        <f t="shared" si="4"/>
        <v>9738</v>
      </c>
      <c r="P17" s="174">
        <v>9738</v>
      </c>
      <c r="Q17" s="174"/>
      <c r="R17" s="174"/>
      <c r="S17" s="174"/>
      <c r="T17" s="174">
        <f t="shared" si="5"/>
        <v>9447</v>
      </c>
      <c r="U17" s="174">
        <v>9447</v>
      </c>
      <c r="V17" s="174"/>
      <c r="W17" s="174"/>
      <c r="X17" s="174"/>
      <c r="Y17" s="174">
        <f t="shared" si="6"/>
        <v>291</v>
      </c>
      <c r="Z17" s="174">
        <f t="shared" si="7"/>
        <v>291</v>
      </c>
      <c r="AA17" s="174"/>
      <c r="AB17" s="174"/>
      <c r="AC17" s="174">
        <v>291</v>
      </c>
      <c r="AD17" s="174"/>
      <c r="AE17" s="173"/>
      <c r="AF17" s="173"/>
      <c r="AG17" s="173"/>
      <c r="AH17" s="173"/>
    </row>
    <row r="18" spans="1:37" s="175" customFormat="1" ht="48" customHeight="1" x14ac:dyDescent="0.25">
      <c r="A18" s="36">
        <v>6</v>
      </c>
      <c r="B18" s="171" t="s">
        <v>320</v>
      </c>
      <c r="C18" s="169"/>
      <c r="D18" s="169" t="s">
        <v>273</v>
      </c>
      <c r="E18" s="169" t="s">
        <v>38</v>
      </c>
      <c r="F18" s="36" t="s">
        <v>59</v>
      </c>
      <c r="G18" s="169"/>
      <c r="H18" s="174">
        <f t="shared" si="3"/>
        <v>3000</v>
      </c>
      <c r="I18" s="174"/>
      <c r="J18" s="174"/>
      <c r="K18" s="174">
        <v>3000</v>
      </c>
      <c r="L18" s="174"/>
      <c r="M18" s="174"/>
      <c r="N18" s="174"/>
      <c r="O18" s="174">
        <f t="shared" si="4"/>
        <v>3000</v>
      </c>
      <c r="P18" s="174">
        <v>3000</v>
      </c>
      <c r="Q18" s="174"/>
      <c r="R18" s="174"/>
      <c r="S18" s="174"/>
      <c r="T18" s="174">
        <f t="shared" si="5"/>
        <v>2500</v>
      </c>
      <c r="U18" s="174"/>
      <c r="V18" s="174">
        <v>2500</v>
      </c>
      <c r="W18" s="174"/>
      <c r="X18" s="174"/>
      <c r="Y18" s="174">
        <f t="shared" si="6"/>
        <v>761</v>
      </c>
      <c r="Z18" s="174">
        <f t="shared" si="7"/>
        <v>761</v>
      </c>
      <c r="AA18" s="174"/>
      <c r="AB18" s="174"/>
      <c r="AC18" s="174">
        <v>761</v>
      </c>
      <c r="AD18" s="174"/>
      <c r="AE18" s="173"/>
      <c r="AF18" s="173"/>
      <c r="AG18" s="173"/>
      <c r="AH18" s="173"/>
    </row>
    <row r="19" spans="1:37" s="175" customFormat="1" ht="48" customHeight="1" x14ac:dyDescent="0.25">
      <c r="A19" s="36">
        <v>7</v>
      </c>
      <c r="B19" s="171" t="s">
        <v>322</v>
      </c>
      <c r="C19" s="169"/>
      <c r="D19" s="169" t="s">
        <v>95</v>
      </c>
      <c r="E19" s="169" t="s">
        <v>323</v>
      </c>
      <c r="F19" s="36" t="s">
        <v>34</v>
      </c>
      <c r="G19" s="169"/>
      <c r="H19" s="174">
        <f t="shared" si="3"/>
        <v>430</v>
      </c>
      <c r="I19" s="174"/>
      <c r="J19" s="174"/>
      <c r="K19" s="174">
        <v>430</v>
      </c>
      <c r="L19" s="174"/>
      <c r="M19" s="174"/>
      <c r="N19" s="174"/>
      <c r="O19" s="174">
        <f t="shared" si="4"/>
        <v>443.77</v>
      </c>
      <c r="P19" s="174"/>
      <c r="Q19" s="174"/>
      <c r="R19" s="174">
        <v>443.77</v>
      </c>
      <c r="S19" s="174"/>
      <c r="T19" s="174">
        <f t="shared" si="5"/>
        <v>283</v>
      </c>
      <c r="U19" s="174"/>
      <c r="V19" s="174">
        <v>283</v>
      </c>
      <c r="W19" s="174"/>
      <c r="X19" s="174"/>
      <c r="Y19" s="174">
        <f t="shared" si="6"/>
        <v>160</v>
      </c>
      <c r="Z19" s="174">
        <f t="shared" si="7"/>
        <v>160</v>
      </c>
      <c r="AA19" s="174"/>
      <c r="AB19" s="174"/>
      <c r="AC19" s="174">
        <v>160</v>
      </c>
      <c r="AD19" s="174"/>
      <c r="AE19" s="173"/>
      <c r="AF19" s="173"/>
      <c r="AG19" s="173"/>
      <c r="AH19" s="173"/>
    </row>
    <row r="20" spans="1:37" s="175" customFormat="1" ht="48" customHeight="1" x14ac:dyDescent="0.25">
      <c r="A20" s="36">
        <v>8</v>
      </c>
      <c r="B20" s="173" t="s">
        <v>40</v>
      </c>
      <c r="C20" s="173" t="s">
        <v>41</v>
      </c>
      <c r="D20" s="14" t="s">
        <v>41</v>
      </c>
      <c r="E20" s="14" t="s">
        <v>42</v>
      </c>
      <c r="F20" s="180">
        <v>2023</v>
      </c>
      <c r="G20" s="173"/>
      <c r="H20" s="174">
        <f t="shared" si="3"/>
        <v>2100</v>
      </c>
      <c r="I20" s="174"/>
      <c r="J20" s="174"/>
      <c r="K20" s="174">
        <v>2100</v>
      </c>
      <c r="L20" s="174"/>
      <c r="M20" s="174"/>
      <c r="N20" s="174"/>
      <c r="O20" s="174">
        <f t="shared" si="4"/>
        <v>2100</v>
      </c>
      <c r="P20" s="174"/>
      <c r="Q20" s="174"/>
      <c r="R20" s="174">
        <f>K20</f>
        <v>2100</v>
      </c>
      <c r="S20" s="174"/>
      <c r="T20" s="174">
        <f t="shared" si="5"/>
        <v>1350</v>
      </c>
      <c r="U20" s="174"/>
      <c r="V20" s="174">
        <f>800+550</f>
        <v>1350</v>
      </c>
      <c r="W20" s="174"/>
      <c r="X20" s="174"/>
      <c r="Y20" s="174">
        <f t="shared" si="6"/>
        <v>750</v>
      </c>
      <c r="Z20" s="174">
        <f t="shared" si="7"/>
        <v>750</v>
      </c>
      <c r="AA20" s="174"/>
      <c r="AB20" s="174"/>
      <c r="AC20" s="174">
        <v>750</v>
      </c>
      <c r="AD20" s="174"/>
      <c r="AE20" s="173"/>
      <c r="AF20" s="173"/>
      <c r="AG20" s="173"/>
      <c r="AH20" s="173"/>
    </row>
    <row r="21" spans="1:37" s="175" customFormat="1" ht="47.25" x14ac:dyDescent="0.25">
      <c r="A21" s="36">
        <v>9</v>
      </c>
      <c r="B21" s="173" t="s">
        <v>43</v>
      </c>
      <c r="C21" s="173" t="s">
        <v>44</v>
      </c>
      <c r="D21" s="14" t="s">
        <v>44</v>
      </c>
      <c r="E21" s="173" t="s">
        <v>38</v>
      </c>
      <c r="F21" s="180">
        <v>2023</v>
      </c>
      <c r="G21" s="173"/>
      <c r="H21" s="174">
        <f t="shared" si="3"/>
        <v>3500</v>
      </c>
      <c r="I21" s="174"/>
      <c r="J21" s="174"/>
      <c r="K21" s="174">
        <v>3500</v>
      </c>
      <c r="L21" s="174"/>
      <c r="M21" s="174"/>
      <c r="N21" s="174"/>
      <c r="O21" s="174">
        <f t="shared" si="4"/>
        <v>3500</v>
      </c>
      <c r="P21" s="174"/>
      <c r="Q21" s="174"/>
      <c r="R21" s="174">
        <f>K21</f>
        <v>3500</v>
      </c>
      <c r="S21" s="174"/>
      <c r="T21" s="174">
        <f t="shared" si="5"/>
        <v>1300</v>
      </c>
      <c r="U21" s="174"/>
      <c r="V21" s="174">
        <v>1300</v>
      </c>
      <c r="W21" s="174"/>
      <c r="X21" s="174"/>
      <c r="Y21" s="174">
        <f t="shared" si="6"/>
        <v>1000</v>
      </c>
      <c r="Z21" s="174">
        <f t="shared" si="7"/>
        <v>1000</v>
      </c>
      <c r="AA21" s="174"/>
      <c r="AB21" s="174"/>
      <c r="AC21" s="174">
        <v>1000</v>
      </c>
      <c r="AD21" s="174"/>
      <c r="AE21" s="173"/>
      <c r="AF21" s="173"/>
      <c r="AG21" s="173"/>
      <c r="AH21" s="173"/>
    </row>
    <row r="22" spans="1:37" s="175" customFormat="1" ht="48" customHeight="1" x14ac:dyDescent="0.25">
      <c r="A22" s="36">
        <v>10</v>
      </c>
      <c r="B22" s="173" t="s">
        <v>45</v>
      </c>
      <c r="C22" s="173" t="s">
        <v>46</v>
      </c>
      <c r="D22" s="173" t="s">
        <v>47</v>
      </c>
      <c r="E22" s="173" t="s">
        <v>48</v>
      </c>
      <c r="F22" s="180">
        <v>2023</v>
      </c>
      <c r="G22" s="173"/>
      <c r="H22" s="174">
        <f t="shared" si="3"/>
        <v>2300</v>
      </c>
      <c r="I22" s="174"/>
      <c r="J22" s="174"/>
      <c r="K22" s="174">
        <v>2300</v>
      </c>
      <c r="L22" s="174"/>
      <c r="M22" s="174"/>
      <c r="N22" s="174"/>
      <c r="O22" s="174">
        <f t="shared" si="4"/>
        <v>2300</v>
      </c>
      <c r="P22" s="174"/>
      <c r="Q22" s="174"/>
      <c r="R22" s="174">
        <f>K22</f>
        <v>2300</v>
      </c>
      <c r="S22" s="174"/>
      <c r="T22" s="174">
        <f t="shared" si="5"/>
        <v>1600</v>
      </c>
      <c r="U22" s="174"/>
      <c r="V22" s="174">
        <f>868+732</f>
        <v>1600</v>
      </c>
      <c r="W22" s="174"/>
      <c r="X22" s="174"/>
      <c r="Y22" s="174">
        <f t="shared" si="6"/>
        <v>700</v>
      </c>
      <c r="Z22" s="174">
        <f t="shared" si="7"/>
        <v>700</v>
      </c>
      <c r="AA22" s="174"/>
      <c r="AB22" s="174"/>
      <c r="AC22" s="174">
        <v>700</v>
      </c>
      <c r="AD22" s="174"/>
      <c r="AE22" s="173"/>
      <c r="AF22" s="173"/>
      <c r="AG22" s="173"/>
      <c r="AH22" s="173"/>
    </row>
    <row r="23" spans="1:37" s="175" customFormat="1" ht="48" customHeight="1" x14ac:dyDescent="0.25">
      <c r="A23" s="36">
        <v>11</v>
      </c>
      <c r="B23" s="173" t="s">
        <v>49</v>
      </c>
      <c r="C23" s="173" t="s">
        <v>50</v>
      </c>
      <c r="D23" s="173" t="s">
        <v>38</v>
      </c>
      <c r="E23" s="14"/>
      <c r="F23" s="36" t="s">
        <v>51</v>
      </c>
      <c r="G23" s="173"/>
      <c r="H23" s="174">
        <f t="shared" si="3"/>
        <v>2100</v>
      </c>
      <c r="I23" s="174"/>
      <c r="J23" s="174"/>
      <c r="K23" s="174">
        <v>2100</v>
      </c>
      <c r="L23" s="174"/>
      <c r="M23" s="174"/>
      <c r="N23" s="174"/>
      <c r="O23" s="174">
        <f t="shared" si="4"/>
        <v>2100</v>
      </c>
      <c r="P23" s="174"/>
      <c r="Q23" s="174"/>
      <c r="R23" s="174">
        <f>K23</f>
        <v>2100</v>
      </c>
      <c r="S23" s="174"/>
      <c r="T23" s="174">
        <f t="shared" si="5"/>
        <v>1200</v>
      </c>
      <c r="U23" s="174"/>
      <c r="V23" s="174">
        <v>1200</v>
      </c>
      <c r="W23" s="174"/>
      <c r="X23" s="174"/>
      <c r="Y23" s="174">
        <f t="shared" si="6"/>
        <v>740</v>
      </c>
      <c r="Z23" s="174">
        <f t="shared" si="7"/>
        <v>740</v>
      </c>
      <c r="AA23" s="174"/>
      <c r="AB23" s="174"/>
      <c r="AC23" s="174">
        <v>740</v>
      </c>
      <c r="AD23" s="174"/>
      <c r="AE23" s="173"/>
      <c r="AF23" s="173"/>
      <c r="AG23" s="173"/>
      <c r="AH23" s="173"/>
    </row>
    <row r="24" spans="1:37" s="175" customFormat="1" ht="48" customHeight="1" x14ac:dyDescent="0.25">
      <c r="A24" s="36">
        <v>12</v>
      </c>
      <c r="B24" s="173" t="s">
        <v>52</v>
      </c>
      <c r="C24" s="173" t="s">
        <v>46</v>
      </c>
      <c r="D24" s="173" t="s">
        <v>48</v>
      </c>
      <c r="E24" s="14"/>
      <c r="F24" s="36" t="s">
        <v>51</v>
      </c>
      <c r="G24" s="173"/>
      <c r="H24" s="174">
        <f t="shared" si="3"/>
        <v>2300</v>
      </c>
      <c r="I24" s="174"/>
      <c r="J24" s="174"/>
      <c r="K24" s="174">
        <v>2300</v>
      </c>
      <c r="L24" s="174"/>
      <c r="M24" s="174"/>
      <c r="N24" s="174"/>
      <c r="O24" s="174">
        <f t="shared" si="4"/>
        <v>2300</v>
      </c>
      <c r="P24" s="174"/>
      <c r="Q24" s="174"/>
      <c r="R24" s="174">
        <f>K24</f>
        <v>2300</v>
      </c>
      <c r="S24" s="174"/>
      <c r="T24" s="174">
        <f t="shared" si="5"/>
        <v>562</v>
      </c>
      <c r="U24" s="174"/>
      <c r="V24" s="174">
        <v>562</v>
      </c>
      <c r="W24" s="174"/>
      <c r="X24" s="174"/>
      <c r="Y24" s="174">
        <f t="shared" si="6"/>
        <v>977</v>
      </c>
      <c r="Z24" s="174">
        <f t="shared" si="7"/>
        <v>977</v>
      </c>
      <c r="AA24" s="174"/>
      <c r="AB24" s="174"/>
      <c r="AC24" s="174">
        <v>977</v>
      </c>
      <c r="AD24" s="174"/>
      <c r="AE24" s="173"/>
      <c r="AF24" s="173"/>
      <c r="AG24" s="173"/>
      <c r="AH24" s="173"/>
    </row>
    <row r="25" spans="1:37" s="4" customFormat="1" x14ac:dyDescent="0.25">
      <c r="A25" s="116" t="s">
        <v>53</v>
      </c>
      <c r="B25" s="7" t="s">
        <v>54</v>
      </c>
      <c r="C25" s="7"/>
      <c r="D25" s="8"/>
      <c r="E25" s="8"/>
      <c r="F25" s="177"/>
      <c r="G25" s="10"/>
      <c r="H25" s="7">
        <f t="shared" ref="H25:AC25" si="8">H26+H65</f>
        <v>220507.83039399999</v>
      </c>
      <c r="I25" s="7">
        <f t="shared" si="8"/>
        <v>27152</v>
      </c>
      <c r="J25" s="7">
        <f t="shared" si="8"/>
        <v>0</v>
      </c>
      <c r="K25" s="7">
        <f t="shared" si="8"/>
        <v>191855.83039399999</v>
      </c>
      <c r="L25" s="7">
        <f t="shared" si="8"/>
        <v>1500</v>
      </c>
      <c r="M25" s="7">
        <f t="shared" si="8"/>
        <v>600</v>
      </c>
      <c r="N25" s="7">
        <f t="shared" si="8"/>
        <v>5450</v>
      </c>
      <c r="O25" s="7">
        <f t="shared" si="8"/>
        <v>123203.838</v>
      </c>
      <c r="P25" s="7">
        <f t="shared" si="8"/>
        <v>2900</v>
      </c>
      <c r="Q25" s="7">
        <f t="shared" si="8"/>
        <v>6650</v>
      </c>
      <c r="R25" s="7">
        <f t="shared" si="8"/>
        <v>118203.838</v>
      </c>
      <c r="S25" s="7">
        <f t="shared" si="8"/>
        <v>1500</v>
      </c>
      <c r="T25" s="7">
        <f t="shared" si="8"/>
        <v>69631</v>
      </c>
      <c r="U25" s="7">
        <f t="shared" si="8"/>
        <v>14200</v>
      </c>
      <c r="V25" s="7">
        <f t="shared" si="8"/>
        <v>1200</v>
      </c>
      <c r="W25" s="7">
        <f t="shared" si="8"/>
        <v>54231</v>
      </c>
      <c r="X25" s="7">
        <f t="shared" si="8"/>
        <v>0</v>
      </c>
      <c r="Y25" s="7">
        <f t="shared" si="8"/>
        <v>89709.830394000004</v>
      </c>
      <c r="Z25" s="7">
        <f t="shared" si="8"/>
        <v>89709.830394000004</v>
      </c>
      <c r="AA25" s="7">
        <f t="shared" si="8"/>
        <v>0</v>
      </c>
      <c r="AB25" s="7">
        <f t="shared" si="8"/>
        <v>0</v>
      </c>
      <c r="AC25" s="7">
        <f t="shared" si="8"/>
        <v>87713.534394000002</v>
      </c>
      <c r="AD25" s="7">
        <f>AD26</f>
        <v>0</v>
      </c>
      <c r="AE25" s="7">
        <f>AE26</f>
        <v>0</v>
      </c>
      <c r="AF25" s="7">
        <f>AF26</f>
        <v>0</v>
      </c>
      <c r="AG25" s="7"/>
      <c r="AH25" s="7"/>
      <c r="AI25" s="11" t="e">
        <f>#REF!</f>
        <v>#REF!</v>
      </c>
      <c r="AK25" s="1">
        <f>U25+AA25</f>
        <v>14200</v>
      </c>
    </row>
    <row r="26" spans="1:37" s="4" customFormat="1" x14ac:dyDescent="0.25">
      <c r="A26" s="116" t="s">
        <v>55</v>
      </c>
      <c r="B26" s="7" t="s">
        <v>56</v>
      </c>
      <c r="C26" s="7"/>
      <c r="D26" s="8"/>
      <c r="E26" s="8"/>
      <c r="F26" s="177"/>
      <c r="G26" s="10"/>
      <c r="H26" s="7">
        <f t="shared" ref="H26:AC26" si="9">SUM(H27:H64)</f>
        <v>215639</v>
      </c>
      <c r="I26" s="7">
        <f t="shared" si="9"/>
        <v>27152</v>
      </c>
      <c r="J26" s="7">
        <f t="shared" si="9"/>
        <v>0</v>
      </c>
      <c r="K26" s="7">
        <f t="shared" si="9"/>
        <v>186987</v>
      </c>
      <c r="L26" s="7">
        <f t="shared" si="9"/>
        <v>1500</v>
      </c>
      <c r="M26" s="7">
        <f t="shared" si="9"/>
        <v>0</v>
      </c>
      <c r="N26" s="7">
        <f t="shared" si="9"/>
        <v>5450</v>
      </c>
      <c r="O26" s="7">
        <f t="shared" si="9"/>
        <v>123203.838</v>
      </c>
      <c r="P26" s="7">
        <f t="shared" si="9"/>
        <v>2300</v>
      </c>
      <c r="Q26" s="7">
        <f t="shared" si="9"/>
        <v>6650</v>
      </c>
      <c r="R26" s="7">
        <f t="shared" si="9"/>
        <v>118203.838</v>
      </c>
      <c r="S26" s="7">
        <f t="shared" si="9"/>
        <v>1500</v>
      </c>
      <c r="T26" s="7">
        <f t="shared" si="9"/>
        <v>69031</v>
      </c>
      <c r="U26" s="7">
        <f t="shared" si="9"/>
        <v>14200</v>
      </c>
      <c r="V26" s="7">
        <f t="shared" si="9"/>
        <v>1200</v>
      </c>
      <c r="W26" s="7">
        <f t="shared" si="9"/>
        <v>53631</v>
      </c>
      <c r="X26" s="7">
        <f t="shared" si="9"/>
        <v>0</v>
      </c>
      <c r="Y26" s="7">
        <f t="shared" si="9"/>
        <v>85441</v>
      </c>
      <c r="Z26" s="7">
        <f t="shared" si="9"/>
        <v>85441</v>
      </c>
      <c r="AA26" s="7">
        <f t="shared" si="9"/>
        <v>0</v>
      </c>
      <c r="AB26" s="7">
        <f t="shared" si="9"/>
        <v>0</v>
      </c>
      <c r="AC26" s="7">
        <f t="shared" si="9"/>
        <v>83444.703999999998</v>
      </c>
      <c r="AD26" s="7">
        <f>SUM(AD27:AD47)</f>
        <v>0</v>
      </c>
      <c r="AE26" s="7"/>
      <c r="AF26" s="7"/>
      <c r="AG26" s="7"/>
      <c r="AH26" s="7"/>
      <c r="AI26" s="12"/>
      <c r="AK26" s="1"/>
    </row>
    <row r="27" spans="1:37" ht="47.25" x14ac:dyDescent="0.25">
      <c r="A27" s="20">
        <v>1</v>
      </c>
      <c r="B27" s="79" t="s">
        <v>57</v>
      </c>
      <c r="C27" s="79" t="str">
        <f>VLOOKUP(B27,'[3]Du toan cap1-4 (NSH QD 5288)'!$B$13:$L$70,11,0)</f>
        <v>01</v>
      </c>
      <c r="D27" s="13" t="s">
        <v>50</v>
      </c>
      <c r="E27" s="13" t="s">
        <v>58</v>
      </c>
      <c r="F27" s="36" t="s">
        <v>59</v>
      </c>
      <c r="G27" s="13" t="s">
        <v>60</v>
      </c>
      <c r="H27" s="15">
        <f t="shared" ref="H27:H47" si="10">SUM(I27:L27)</f>
        <v>15499</v>
      </c>
      <c r="I27" s="15"/>
      <c r="J27" s="15"/>
      <c r="K27" s="15">
        <f>10500+4999</f>
        <v>15499</v>
      </c>
      <c r="L27" s="15"/>
      <c r="M27" s="15"/>
      <c r="N27" s="15"/>
      <c r="O27" s="15">
        <f>SUM(P27:S27)</f>
        <v>15499</v>
      </c>
      <c r="P27" s="15"/>
      <c r="Q27" s="15"/>
      <c r="R27" s="15">
        <f>K27</f>
        <v>15499</v>
      </c>
      <c r="S27" s="15"/>
      <c r="T27" s="15">
        <f>SUM(U27:X27)</f>
        <v>10500</v>
      </c>
      <c r="U27" s="15"/>
      <c r="V27" s="15"/>
      <c r="W27" s="15">
        <f>3600+3400+3500</f>
        <v>10500</v>
      </c>
      <c r="X27" s="15"/>
      <c r="Y27" s="15">
        <f t="shared" ref="Y27:Y37" si="11">SUM(AA27:AD27)</f>
        <v>3800</v>
      </c>
      <c r="Z27" s="15">
        <f t="shared" ref="Z27:Z34" si="12">SUM(AA27:AC27)</f>
        <v>3800</v>
      </c>
      <c r="AA27" s="15"/>
      <c r="AB27" s="15"/>
      <c r="AC27" s="26">
        <v>3800</v>
      </c>
      <c r="AD27" s="15"/>
      <c r="AE27" s="15">
        <v>713.01800000000003</v>
      </c>
      <c r="AF27" s="15">
        <v>1000</v>
      </c>
      <c r="AG27" s="15"/>
      <c r="AH27" s="15"/>
    </row>
    <row r="28" spans="1:37" ht="47.25" x14ac:dyDescent="0.25">
      <c r="A28" s="20">
        <v>2</v>
      </c>
      <c r="B28" s="79" t="s">
        <v>305</v>
      </c>
      <c r="C28" s="79"/>
      <c r="D28" s="13" t="s">
        <v>37</v>
      </c>
      <c r="E28" s="13" t="s">
        <v>306</v>
      </c>
      <c r="F28" s="36" t="s">
        <v>59</v>
      </c>
      <c r="G28" s="13" t="s">
        <v>307</v>
      </c>
      <c r="H28" s="15">
        <v>7000</v>
      </c>
      <c r="I28" s="15">
        <v>0</v>
      </c>
      <c r="J28" s="15">
        <v>0</v>
      </c>
      <c r="K28" s="15">
        <v>7000</v>
      </c>
      <c r="L28" s="15">
        <v>0</v>
      </c>
      <c r="M28" s="15">
        <v>0</v>
      </c>
      <c r="N28" s="15">
        <v>0</v>
      </c>
      <c r="O28" s="15">
        <v>7000</v>
      </c>
      <c r="P28" s="15">
        <v>0</v>
      </c>
      <c r="Q28" s="15">
        <v>0</v>
      </c>
      <c r="R28" s="15">
        <v>7000</v>
      </c>
      <c r="S28" s="15">
        <v>0</v>
      </c>
      <c r="T28" s="15">
        <v>4500</v>
      </c>
      <c r="U28" s="15">
        <v>0</v>
      </c>
      <c r="V28" s="15">
        <v>0</v>
      </c>
      <c r="W28" s="15">
        <v>4500</v>
      </c>
      <c r="X28" s="15">
        <v>0</v>
      </c>
      <c r="Y28" s="15">
        <v>2500</v>
      </c>
      <c r="Z28" s="15">
        <v>2500</v>
      </c>
      <c r="AA28" s="15">
        <v>0</v>
      </c>
      <c r="AB28" s="15">
        <v>0</v>
      </c>
      <c r="AC28" s="26">
        <v>503.70399999999972</v>
      </c>
      <c r="AD28" s="15">
        <v>0</v>
      </c>
      <c r="AE28" s="15">
        <v>1142.2449999999999</v>
      </c>
      <c r="AF28" s="15">
        <v>2500</v>
      </c>
      <c r="AG28" s="15" t="s">
        <v>69</v>
      </c>
      <c r="AH28" s="15"/>
      <c r="AI28" s="2">
        <v>2500</v>
      </c>
    </row>
    <row r="29" spans="1:37" s="17" customFormat="1" ht="63" x14ac:dyDescent="0.25">
      <c r="A29" s="20">
        <v>3</v>
      </c>
      <c r="B29" s="15" t="s">
        <v>61</v>
      </c>
      <c r="C29" s="79" t="str">
        <f>VLOOKUP(B29,'[3]Du toan cap1-4 (NSH QD 5288)'!$B$13:$L$70,11,0)</f>
        <v>01</v>
      </c>
      <c r="D29" s="13" t="s">
        <v>62</v>
      </c>
      <c r="E29" s="13" t="s">
        <v>63</v>
      </c>
      <c r="F29" s="36" t="s">
        <v>59</v>
      </c>
      <c r="G29" s="184" t="s">
        <v>64</v>
      </c>
      <c r="H29" s="15">
        <f t="shared" si="10"/>
        <v>13500</v>
      </c>
      <c r="I29" s="15"/>
      <c r="J29" s="15"/>
      <c r="K29" s="15">
        <v>13500</v>
      </c>
      <c r="L29" s="15"/>
      <c r="M29" s="15"/>
      <c r="N29" s="15"/>
      <c r="O29" s="15">
        <f>SUM(P29:S29)</f>
        <v>13500</v>
      </c>
      <c r="P29" s="15"/>
      <c r="Q29" s="15"/>
      <c r="R29" s="15">
        <f t="shared" ref="R29:R47" si="13">K29</f>
        <v>13500</v>
      </c>
      <c r="S29" s="15"/>
      <c r="T29" s="15">
        <f>SUM(U29:X29)</f>
        <v>7600</v>
      </c>
      <c r="U29" s="15"/>
      <c r="V29" s="15"/>
      <c r="W29" s="15">
        <f>3800+3800</f>
        <v>7600</v>
      </c>
      <c r="X29" s="15"/>
      <c r="Y29" s="15">
        <f t="shared" si="11"/>
        <v>2336</v>
      </c>
      <c r="Z29" s="15">
        <f t="shared" si="12"/>
        <v>2336</v>
      </c>
      <c r="AA29" s="15"/>
      <c r="AB29" s="15"/>
      <c r="AC29" s="26">
        <v>2336</v>
      </c>
      <c r="AD29" s="15"/>
      <c r="AE29" s="15">
        <v>1900</v>
      </c>
      <c r="AF29" s="15">
        <v>1900</v>
      </c>
      <c r="AG29" s="15"/>
      <c r="AH29" s="15"/>
      <c r="AI29" s="16">
        <v>1</v>
      </c>
      <c r="AK29" s="2">
        <f>U29+AA29</f>
        <v>0</v>
      </c>
    </row>
    <row r="30" spans="1:37" ht="96.75" customHeight="1" x14ac:dyDescent="0.25">
      <c r="A30" s="20">
        <v>4</v>
      </c>
      <c r="B30" s="80" t="s">
        <v>65</v>
      </c>
      <c r="C30" s="79" t="str">
        <f>VLOOKUP(B30,'[3]Du toan cap1-4 (NSH QD 5288)'!$B$13:$L$70,11,0)</f>
        <v>01</v>
      </c>
      <c r="D30" s="81" t="s">
        <v>62</v>
      </c>
      <c r="E30" s="81" t="s">
        <v>63</v>
      </c>
      <c r="F30" s="36" t="s">
        <v>59</v>
      </c>
      <c r="G30" s="185" t="s">
        <v>66</v>
      </c>
      <c r="H30" s="15">
        <f t="shared" si="10"/>
        <v>5000</v>
      </c>
      <c r="I30" s="170"/>
      <c r="J30" s="82"/>
      <c r="K30" s="170">
        <v>5000</v>
      </c>
      <c r="L30" s="170"/>
      <c r="M30" s="170"/>
      <c r="N30" s="83"/>
      <c r="O30" s="15">
        <f>SUM(P30:S30)</f>
        <v>5000</v>
      </c>
      <c r="P30" s="84"/>
      <c r="Q30" s="15"/>
      <c r="R30" s="15">
        <f t="shared" si="13"/>
        <v>5000</v>
      </c>
      <c r="S30" s="15"/>
      <c r="T30" s="15">
        <f t="shared" ref="T30:T112" si="14">SUM(U30:X30)</f>
        <v>3000</v>
      </c>
      <c r="U30" s="170"/>
      <c r="V30" s="186"/>
      <c r="W30" s="15">
        <v>3000</v>
      </c>
      <c r="X30" s="187"/>
      <c r="Y30" s="15">
        <f t="shared" si="11"/>
        <v>700</v>
      </c>
      <c r="Z30" s="15">
        <f t="shared" si="12"/>
        <v>700</v>
      </c>
      <c r="AA30" s="15"/>
      <c r="AB30" s="170"/>
      <c r="AC30" s="26">
        <v>700</v>
      </c>
      <c r="AD30" s="15"/>
      <c r="AE30" s="15">
        <v>1000</v>
      </c>
      <c r="AF30" s="15">
        <f>VLOOKUP(B30,'[4]Bieu KH giai ngan 2022'!$B$11:$H$81,7,0)</f>
        <v>1000</v>
      </c>
      <c r="AG30" s="15"/>
      <c r="AH30" s="170"/>
    </row>
    <row r="31" spans="1:37" ht="96.75" customHeight="1" x14ac:dyDescent="0.25">
      <c r="A31" s="20">
        <v>5</v>
      </c>
      <c r="B31" s="80" t="s">
        <v>67</v>
      </c>
      <c r="C31" s="79" t="s">
        <v>41</v>
      </c>
      <c r="D31" s="81" t="s">
        <v>41</v>
      </c>
      <c r="E31" s="81" t="s">
        <v>38</v>
      </c>
      <c r="F31" s="178">
        <v>2021</v>
      </c>
      <c r="G31" s="14" t="s">
        <v>68</v>
      </c>
      <c r="H31" s="15">
        <f t="shared" si="10"/>
        <v>5450</v>
      </c>
      <c r="I31" s="170">
        <v>0</v>
      </c>
      <c r="J31" s="82"/>
      <c r="K31" s="82">
        <v>5450</v>
      </c>
      <c r="L31" s="170">
        <v>0</v>
      </c>
      <c r="M31" s="170"/>
      <c r="N31" s="83">
        <v>5450</v>
      </c>
      <c r="O31" s="15">
        <v>0</v>
      </c>
      <c r="P31" s="84">
        <v>0</v>
      </c>
      <c r="Q31" s="15">
        <v>5450</v>
      </c>
      <c r="R31" s="15">
        <v>0</v>
      </c>
      <c r="S31" s="15"/>
      <c r="T31" s="15">
        <f t="shared" si="14"/>
        <v>4050</v>
      </c>
      <c r="U31" s="170">
        <v>0</v>
      </c>
      <c r="V31" s="186"/>
      <c r="W31" s="15">
        <v>4050</v>
      </c>
      <c r="X31" s="187"/>
      <c r="Y31" s="15">
        <f t="shared" si="11"/>
        <v>293</v>
      </c>
      <c r="Z31" s="15">
        <f t="shared" si="12"/>
        <v>293</v>
      </c>
      <c r="AA31" s="15"/>
      <c r="AB31" s="170"/>
      <c r="AC31" s="26">
        <v>293</v>
      </c>
      <c r="AD31" s="15"/>
      <c r="AE31" s="15" t="s">
        <v>69</v>
      </c>
      <c r="AF31" s="15">
        <v>4050</v>
      </c>
      <c r="AG31" s="15"/>
      <c r="AH31" s="170"/>
    </row>
    <row r="32" spans="1:37" ht="47.25" x14ac:dyDescent="0.25">
      <c r="A32" s="20">
        <v>6</v>
      </c>
      <c r="B32" s="83" t="s">
        <v>74</v>
      </c>
      <c r="C32" s="79" t="str">
        <f>VLOOKUP(B32,'[3]Du toan cap1-4 (NSH QD 5288)'!$B$13:$L$70,11,0)</f>
        <v>01</v>
      </c>
      <c r="D32" s="13" t="s">
        <v>62</v>
      </c>
      <c r="E32" s="13" t="s">
        <v>75</v>
      </c>
      <c r="F32" s="36" t="s">
        <v>76</v>
      </c>
      <c r="G32" s="13"/>
      <c r="H32" s="15">
        <f t="shared" si="10"/>
        <v>5000</v>
      </c>
      <c r="I32" s="15"/>
      <c r="J32" s="15"/>
      <c r="K32" s="15">
        <v>5000</v>
      </c>
      <c r="L32" s="15"/>
      <c r="M32" s="15">
        <v>0</v>
      </c>
      <c r="N32" s="15"/>
      <c r="O32" s="15">
        <f t="shared" ref="O32:O48" si="15">SUM(P32:S32)</f>
        <v>5000</v>
      </c>
      <c r="P32" s="15"/>
      <c r="Q32" s="15"/>
      <c r="R32" s="15">
        <f t="shared" si="13"/>
        <v>5000</v>
      </c>
      <c r="S32" s="15"/>
      <c r="T32" s="15">
        <f t="shared" si="14"/>
        <v>3325</v>
      </c>
      <c r="U32" s="15"/>
      <c r="V32" s="15"/>
      <c r="W32" s="15">
        <v>3325</v>
      </c>
      <c r="X32" s="15"/>
      <c r="Y32" s="15">
        <f t="shared" si="11"/>
        <v>1675</v>
      </c>
      <c r="Z32" s="15">
        <f t="shared" si="12"/>
        <v>1675</v>
      </c>
      <c r="AA32" s="15"/>
      <c r="AB32" s="15"/>
      <c r="AC32" s="26">
        <v>1675</v>
      </c>
      <c r="AD32" s="15"/>
      <c r="AE32" s="15"/>
      <c r="AF32" s="15">
        <f>VLOOKUP(B32,'[4]Bieu KH giai ngan 2022'!$B$11:$H$81,7,0)</f>
        <v>0</v>
      </c>
      <c r="AG32" s="15"/>
      <c r="AH32" s="15"/>
    </row>
    <row r="33" spans="1:34" ht="48" customHeight="1" x14ac:dyDescent="0.25">
      <c r="A33" s="20">
        <v>7</v>
      </c>
      <c r="B33" s="18" t="s">
        <v>77</v>
      </c>
      <c r="C33" s="79" t="str">
        <f>VLOOKUP(B33,'[3]Du toan cap1-4 (NSH QD 5288)'!$B$13:$L$70,11,0)</f>
        <v>01</v>
      </c>
      <c r="D33" s="13" t="s">
        <v>44</v>
      </c>
      <c r="E33" s="13" t="s">
        <v>38</v>
      </c>
      <c r="F33" s="36" t="s">
        <v>76</v>
      </c>
      <c r="G33" s="188"/>
      <c r="H33" s="15">
        <f t="shared" si="10"/>
        <v>7500</v>
      </c>
      <c r="I33" s="15"/>
      <c r="J33" s="15"/>
      <c r="K33" s="15">
        <v>7500</v>
      </c>
      <c r="L33" s="15"/>
      <c r="M33" s="15">
        <v>0</v>
      </c>
      <c r="N33" s="15"/>
      <c r="O33" s="15">
        <f t="shared" si="15"/>
        <v>7266.8379999999997</v>
      </c>
      <c r="P33" s="15"/>
      <c r="Q33" s="15"/>
      <c r="R33" s="15">
        <v>7266.8379999999997</v>
      </c>
      <c r="S33" s="15"/>
      <c r="T33" s="15">
        <f t="shared" si="14"/>
        <v>5400</v>
      </c>
      <c r="U33" s="15"/>
      <c r="V33" s="15"/>
      <c r="W33" s="19">
        <v>5400</v>
      </c>
      <c r="X33" s="15"/>
      <c r="Y33" s="15">
        <f t="shared" si="11"/>
        <v>1867</v>
      </c>
      <c r="Z33" s="15">
        <f t="shared" si="12"/>
        <v>1867</v>
      </c>
      <c r="AA33" s="15"/>
      <c r="AB33" s="15"/>
      <c r="AC33" s="26">
        <f>7267-W33</f>
        <v>1867</v>
      </c>
      <c r="AD33" s="15"/>
      <c r="AE33" s="15"/>
      <c r="AF33" s="15">
        <f>VLOOKUP(B33,'[4]Bieu KH giai ngan 2022'!$B$11:$H$81,7,0)</f>
        <v>0</v>
      </c>
      <c r="AG33" s="15"/>
      <c r="AH33" s="15"/>
    </row>
    <row r="34" spans="1:34" ht="47.25" x14ac:dyDescent="0.25">
      <c r="A34" s="20">
        <v>8</v>
      </c>
      <c r="B34" s="18" t="s">
        <v>78</v>
      </c>
      <c r="C34" s="79" t="str">
        <f>VLOOKUP(B34,'[3]Du toan cap1-4 (NSH QD 5288)'!$B$13:$L$70,11,0)</f>
        <v>01</v>
      </c>
      <c r="D34" s="13" t="s">
        <v>79</v>
      </c>
      <c r="E34" s="13" t="s">
        <v>80</v>
      </c>
      <c r="F34" s="36" t="s">
        <v>76</v>
      </c>
      <c r="G34" s="13"/>
      <c r="H34" s="15">
        <f t="shared" si="10"/>
        <v>2000</v>
      </c>
      <c r="I34" s="15"/>
      <c r="J34" s="15"/>
      <c r="K34" s="15">
        <v>2000</v>
      </c>
      <c r="L34" s="15"/>
      <c r="M34" s="15">
        <v>0</v>
      </c>
      <c r="N34" s="15"/>
      <c r="O34" s="15">
        <f t="shared" si="15"/>
        <v>2000</v>
      </c>
      <c r="P34" s="15"/>
      <c r="Q34" s="15"/>
      <c r="R34" s="15">
        <f t="shared" si="13"/>
        <v>2000</v>
      </c>
      <c r="S34" s="15"/>
      <c r="T34" s="15">
        <f t="shared" si="14"/>
        <v>1500</v>
      </c>
      <c r="U34" s="15"/>
      <c r="V34" s="15"/>
      <c r="W34" s="19">
        <v>1500</v>
      </c>
      <c r="X34" s="15"/>
      <c r="Y34" s="15">
        <f t="shared" si="11"/>
        <v>500</v>
      </c>
      <c r="Z34" s="15">
        <f t="shared" si="12"/>
        <v>500</v>
      </c>
      <c r="AA34" s="15"/>
      <c r="AB34" s="15"/>
      <c r="AC34" s="26">
        <v>500</v>
      </c>
      <c r="AD34" s="15"/>
      <c r="AE34" s="15"/>
      <c r="AF34" s="15">
        <f>VLOOKUP(B34,'[4]Bieu KH giai ngan 2022'!$B$11:$H$81,7,0)</f>
        <v>0</v>
      </c>
      <c r="AG34" s="15"/>
      <c r="AH34" s="15"/>
    </row>
    <row r="35" spans="1:34" ht="47.25" customHeight="1" x14ac:dyDescent="0.25">
      <c r="A35" s="20">
        <v>9</v>
      </c>
      <c r="B35" s="171" t="s">
        <v>81</v>
      </c>
      <c r="C35" s="79" t="str">
        <f>VLOOKUP(B35,'[3]Du toan cap1-4 (NSH QD 5288)'!$B$13:$L$70,11,0)</f>
        <v>01</v>
      </c>
      <c r="D35" s="13" t="s">
        <v>62</v>
      </c>
      <c r="E35" s="13" t="s">
        <v>82</v>
      </c>
      <c r="F35" s="36" t="s">
        <v>76</v>
      </c>
      <c r="G35" s="20"/>
      <c r="H35" s="15">
        <f t="shared" si="10"/>
        <v>4450</v>
      </c>
      <c r="I35" s="15"/>
      <c r="J35" s="15"/>
      <c r="K35" s="15">
        <f>3950+500</f>
        <v>4450</v>
      </c>
      <c r="L35" s="15"/>
      <c r="M35" s="15">
        <v>0</v>
      </c>
      <c r="N35" s="15"/>
      <c r="O35" s="15">
        <f t="shared" si="15"/>
        <v>4450</v>
      </c>
      <c r="P35" s="15"/>
      <c r="Q35" s="15"/>
      <c r="R35" s="15">
        <f t="shared" si="13"/>
        <v>4450</v>
      </c>
      <c r="S35" s="15"/>
      <c r="T35" s="15">
        <f t="shared" si="14"/>
        <v>2700</v>
      </c>
      <c r="U35" s="15"/>
      <c r="V35" s="15"/>
      <c r="W35" s="19">
        <v>2700</v>
      </c>
      <c r="X35" s="15"/>
      <c r="Y35" s="15">
        <f t="shared" si="11"/>
        <v>1541</v>
      </c>
      <c r="Z35" s="15">
        <f>SUM(AA35:AC35)</f>
        <v>1541</v>
      </c>
      <c r="AA35" s="15"/>
      <c r="AB35" s="15"/>
      <c r="AC35" s="26">
        <v>1541</v>
      </c>
      <c r="AD35" s="171"/>
      <c r="AE35" s="15"/>
      <c r="AF35" s="15">
        <f>VLOOKUP(B35,'[4]Bieu KH giai ngan 2022'!$B$11:$H$81,7,0)</f>
        <v>0</v>
      </c>
      <c r="AG35" s="15"/>
      <c r="AH35" s="15"/>
    </row>
    <row r="36" spans="1:34" ht="47.25" x14ac:dyDescent="0.25">
      <c r="A36" s="20">
        <v>10</v>
      </c>
      <c r="B36" s="18" t="s">
        <v>83</v>
      </c>
      <c r="C36" s="13" t="str">
        <f>VLOOKUP(B36,'[5]Bieu 03'!$B$12:$Y$25,2,0)</f>
        <v>TT Cao Lộc</v>
      </c>
      <c r="D36" s="13" t="s">
        <v>62</v>
      </c>
      <c r="E36" s="13" t="s">
        <v>82</v>
      </c>
      <c r="F36" s="36">
        <v>2022</v>
      </c>
      <c r="G36" s="19"/>
      <c r="H36" s="15">
        <f t="shared" si="10"/>
        <v>5626</v>
      </c>
      <c r="I36" s="19"/>
      <c r="J36" s="19"/>
      <c r="K36" s="19">
        <v>5626</v>
      </c>
      <c r="L36" s="19"/>
      <c r="M36" s="19"/>
      <c r="N36" s="19"/>
      <c r="O36" s="15">
        <f t="shared" si="15"/>
        <v>5626</v>
      </c>
      <c r="P36" s="19"/>
      <c r="Q36" s="19"/>
      <c r="R36" s="15">
        <f t="shared" si="13"/>
        <v>5626</v>
      </c>
      <c r="S36" s="19"/>
      <c r="T36" s="15">
        <f t="shared" si="14"/>
        <v>800</v>
      </c>
      <c r="U36" s="20"/>
      <c r="V36" s="13"/>
      <c r="W36" s="19">
        <f>500+300</f>
        <v>800</v>
      </c>
      <c r="X36" s="13"/>
      <c r="Y36" s="15">
        <f t="shared" si="11"/>
        <v>4826</v>
      </c>
      <c r="Z36" s="15">
        <f>SUM(AA36:AC36)</f>
        <v>4826</v>
      </c>
      <c r="AA36" s="172"/>
      <c r="AB36" s="39"/>
      <c r="AC36" s="26">
        <v>4826</v>
      </c>
      <c r="AD36" s="39"/>
      <c r="AE36" s="39"/>
      <c r="AF36" s="39"/>
      <c r="AG36" s="39"/>
      <c r="AH36" s="39"/>
    </row>
    <row r="37" spans="1:34" ht="43.5" customHeight="1" x14ac:dyDescent="0.25">
      <c r="A37" s="20">
        <v>11</v>
      </c>
      <c r="B37" s="171" t="s">
        <v>84</v>
      </c>
      <c r="C37" s="79"/>
      <c r="D37" s="13" t="s">
        <v>85</v>
      </c>
      <c r="E37" s="13" t="s">
        <v>86</v>
      </c>
      <c r="F37" s="36" t="s">
        <v>87</v>
      </c>
      <c r="G37" s="13">
        <v>0</v>
      </c>
      <c r="H37" s="15">
        <f t="shared" si="10"/>
        <v>1986</v>
      </c>
      <c r="I37" s="19">
        <v>0</v>
      </c>
      <c r="J37" s="19">
        <v>0</v>
      </c>
      <c r="K37" s="19">
        <v>1986</v>
      </c>
      <c r="L37" s="19"/>
      <c r="M37" s="13"/>
      <c r="N37" s="19"/>
      <c r="O37" s="15">
        <f t="shared" si="15"/>
        <v>1986</v>
      </c>
      <c r="P37" s="19">
        <v>0</v>
      </c>
      <c r="Q37" s="19">
        <v>0</v>
      </c>
      <c r="R37" s="15">
        <f t="shared" si="13"/>
        <v>1986</v>
      </c>
      <c r="S37" s="19"/>
      <c r="T37" s="19">
        <f t="shared" si="14"/>
        <v>500</v>
      </c>
      <c r="U37" s="19"/>
      <c r="V37" s="19"/>
      <c r="W37" s="19">
        <v>500</v>
      </c>
      <c r="X37" s="69"/>
      <c r="Y37" s="19">
        <f t="shared" si="11"/>
        <v>1486</v>
      </c>
      <c r="Z37" s="19">
        <f>SUM(AA37:AC37)</f>
        <v>1486</v>
      </c>
      <c r="AA37" s="24"/>
      <c r="AB37" s="39"/>
      <c r="AC37" s="26">
        <v>1486</v>
      </c>
      <c r="AD37" s="39"/>
      <c r="AE37" s="19">
        <f>VLOOKUP(B37,'[6]Mau bieu 01a'!$B$20:$U$177,11,0)</f>
        <v>0</v>
      </c>
      <c r="AF37" s="90">
        <v>0</v>
      </c>
      <c r="AG37" s="20"/>
      <c r="AH37" s="39"/>
    </row>
    <row r="38" spans="1:34" ht="47.25" x14ac:dyDescent="0.25">
      <c r="A38" s="20">
        <v>12</v>
      </c>
      <c r="B38" s="18" t="s">
        <v>88</v>
      </c>
      <c r="C38" s="13"/>
      <c r="D38" s="13" t="s">
        <v>89</v>
      </c>
      <c r="E38" s="13" t="s">
        <v>90</v>
      </c>
      <c r="F38" s="36" t="s">
        <v>87</v>
      </c>
      <c r="G38" s="15"/>
      <c r="H38" s="15">
        <f t="shared" si="10"/>
        <v>4000</v>
      </c>
      <c r="I38" s="15"/>
      <c r="J38" s="15"/>
      <c r="K38" s="15">
        <v>2500</v>
      </c>
      <c r="L38" s="15">
        <v>1500</v>
      </c>
      <c r="M38" s="15"/>
      <c r="N38" s="15"/>
      <c r="O38" s="19">
        <f t="shared" si="15"/>
        <v>4000</v>
      </c>
      <c r="P38" s="15"/>
      <c r="Q38" s="15"/>
      <c r="R38" s="15">
        <f t="shared" si="13"/>
        <v>2500</v>
      </c>
      <c r="S38" s="15">
        <v>1500</v>
      </c>
      <c r="T38" s="19">
        <f t="shared" si="14"/>
        <v>700</v>
      </c>
      <c r="U38" s="15"/>
      <c r="V38" s="15"/>
      <c r="W38" s="170">
        <v>700</v>
      </c>
      <c r="X38" s="15"/>
      <c r="Y38" s="19">
        <f>SUM(AA38:AD38)</f>
        <v>1800</v>
      </c>
      <c r="Z38" s="19">
        <f>SUM(AA38:AC38)</f>
        <v>1800</v>
      </c>
      <c r="AA38" s="15"/>
      <c r="AB38" s="15"/>
      <c r="AC38" s="26">
        <v>1800</v>
      </c>
      <c r="AD38" s="15"/>
      <c r="AE38" s="15"/>
      <c r="AF38" s="15"/>
      <c r="AG38" s="15"/>
      <c r="AH38" s="15"/>
    </row>
    <row r="39" spans="1:34" ht="47.25" x14ac:dyDescent="0.25">
      <c r="A39" s="20">
        <v>13</v>
      </c>
      <c r="B39" s="91" t="s">
        <v>94</v>
      </c>
      <c r="C39" s="13"/>
      <c r="D39" s="13" t="s">
        <v>95</v>
      </c>
      <c r="E39" s="13" t="s">
        <v>72</v>
      </c>
      <c r="F39" s="36">
        <f>VLOOKUP(B39,'[7]Bieu 04'!$B$14:$W$28,3,0)</f>
        <v>2023</v>
      </c>
      <c r="G39" s="15"/>
      <c r="H39" s="15">
        <f t="shared" si="10"/>
        <v>688</v>
      </c>
      <c r="I39" s="15"/>
      <c r="J39" s="15"/>
      <c r="K39" s="13">
        <v>688</v>
      </c>
      <c r="L39" s="15"/>
      <c r="M39" s="15"/>
      <c r="N39" s="15"/>
      <c r="O39" s="19">
        <f t="shared" si="15"/>
        <v>688</v>
      </c>
      <c r="P39" s="15"/>
      <c r="Q39" s="15"/>
      <c r="R39" s="15">
        <f t="shared" si="13"/>
        <v>688</v>
      </c>
      <c r="S39" s="15"/>
      <c r="T39" s="19">
        <f t="shared" si="14"/>
        <v>200</v>
      </c>
      <c r="U39" s="15"/>
      <c r="V39" s="15"/>
      <c r="W39" s="170">
        <v>200</v>
      </c>
      <c r="X39" s="15"/>
      <c r="Y39" s="19">
        <f t="shared" ref="Y39:Y47" si="16">SUM(AA39:AD39)</f>
        <v>488</v>
      </c>
      <c r="Z39" s="19">
        <f t="shared" ref="Z39:Z47" si="17">SUM(AA39:AC39)</f>
        <v>488</v>
      </c>
      <c r="AA39" s="15"/>
      <c r="AB39" s="15"/>
      <c r="AC39" s="26">
        <f>K39-T39</f>
        <v>488</v>
      </c>
      <c r="AD39" s="15"/>
      <c r="AE39" s="15"/>
      <c r="AF39" s="15"/>
      <c r="AG39" s="15"/>
      <c r="AH39" s="15"/>
    </row>
    <row r="40" spans="1:34" ht="51.75" customHeight="1" x14ac:dyDescent="0.25">
      <c r="A40" s="20">
        <v>14</v>
      </c>
      <c r="B40" s="91" t="s">
        <v>96</v>
      </c>
      <c r="C40" s="13"/>
      <c r="D40" s="13" t="s">
        <v>97</v>
      </c>
      <c r="E40" s="13" t="s">
        <v>72</v>
      </c>
      <c r="F40" s="36">
        <f>VLOOKUP(B40,'[7]Bieu 04'!$B$14:$W$28,3,0)</f>
        <v>2023</v>
      </c>
      <c r="G40" s="15"/>
      <c r="H40" s="15">
        <f t="shared" si="10"/>
        <v>950</v>
      </c>
      <c r="I40" s="15"/>
      <c r="J40" s="15"/>
      <c r="K40" s="13">
        <v>950</v>
      </c>
      <c r="L40" s="15"/>
      <c r="M40" s="15"/>
      <c r="N40" s="15"/>
      <c r="O40" s="19">
        <f t="shared" si="15"/>
        <v>950</v>
      </c>
      <c r="P40" s="15"/>
      <c r="Q40" s="15"/>
      <c r="R40" s="15">
        <f t="shared" si="13"/>
        <v>950</v>
      </c>
      <c r="S40" s="15"/>
      <c r="T40" s="19">
        <f t="shared" si="14"/>
        <v>200</v>
      </c>
      <c r="U40" s="15"/>
      <c r="V40" s="15"/>
      <c r="W40" s="170">
        <v>200</v>
      </c>
      <c r="X40" s="15"/>
      <c r="Y40" s="19">
        <f t="shared" si="16"/>
        <v>750</v>
      </c>
      <c r="Z40" s="19">
        <f t="shared" si="17"/>
        <v>750</v>
      </c>
      <c r="AA40" s="15"/>
      <c r="AB40" s="15"/>
      <c r="AC40" s="26">
        <f>K40-T40</f>
        <v>750</v>
      </c>
      <c r="AD40" s="15"/>
      <c r="AE40" s="15"/>
      <c r="AF40" s="15"/>
      <c r="AG40" s="15"/>
      <c r="AH40" s="15"/>
    </row>
    <row r="41" spans="1:34" ht="47.25" x14ac:dyDescent="0.25">
      <c r="A41" s="20">
        <v>15</v>
      </c>
      <c r="B41" s="91" t="s">
        <v>98</v>
      </c>
      <c r="C41" s="13"/>
      <c r="D41" s="13" t="s">
        <v>46</v>
      </c>
      <c r="E41" s="13" t="s">
        <v>72</v>
      </c>
      <c r="F41" s="36">
        <f>VLOOKUP(B41,'[7]Bieu 04'!$B$14:$W$28,3,0)</f>
        <v>2023</v>
      </c>
      <c r="G41" s="15"/>
      <c r="H41" s="15">
        <f t="shared" si="10"/>
        <v>306</v>
      </c>
      <c r="I41" s="15"/>
      <c r="J41" s="15"/>
      <c r="K41" s="13">
        <v>306</v>
      </c>
      <c r="L41" s="15"/>
      <c r="M41" s="15"/>
      <c r="N41" s="15"/>
      <c r="O41" s="19">
        <f t="shared" si="15"/>
        <v>306</v>
      </c>
      <c r="P41" s="15"/>
      <c r="Q41" s="15"/>
      <c r="R41" s="15">
        <f t="shared" si="13"/>
        <v>306</v>
      </c>
      <c r="S41" s="15"/>
      <c r="T41" s="19">
        <f t="shared" si="14"/>
        <v>100</v>
      </c>
      <c r="U41" s="15"/>
      <c r="V41" s="15"/>
      <c r="W41" s="170">
        <v>100</v>
      </c>
      <c r="X41" s="15"/>
      <c r="Y41" s="19">
        <f t="shared" si="16"/>
        <v>206</v>
      </c>
      <c r="Z41" s="19">
        <f t="shared" si="17"/>
        <v>206</v>
      </c>
      <c r="AA41" s="15"/>
      <c r="AB41" s="15"/>
      <c r="AC41" s="26">
        <f>K41-T41</f>
        <v>206</v>
      </c>
      <c r="AD41" s="15"/>
      <c r="AE41" s="15"/>
      <c r="AF41" s="15"/>
      <c r="AG41" s="15"/>
      <c r="AH41" s="15"/>
    </row>
    <row r="42" spans="1:34" ht="47.25" x14ac:dyDescent="0.25">
      <c r="A42" s="20">
        <v>16</v>
      </c>
      <c r="B42" s="91" t="s">
        <v>99</v>
      </c>
      <c r="C42" s="13"/>
      <c r="D42" s="13" t="s">
        <v>44</v>
      </c>
      <c r="E42" s="13" t="s">
        <v>38</v>
      </c>
      <c r="F42" s="36" t="s">
        <v>100</v>
      </c>
      <c r="G42" s="15"/>
      <c r="H42" s="15">
        <f t="shared" si="10"/>
        <v>1133</v>
      </c>
      <c r="I42" s="91">
        <v>400</v>
      </c>
      <c r="J42" s="91"/>
      <c r="K42" s="91">
        <v>733</v>
      </c>
      <c r="L42" s="15"/>
      <c r="M42" s="15"/>
      <c r="N42" s="15"/>
      <c r="O42" s="19">
        <f t="shared" si="15"/>
        <v>733</v>
      </c>
      <c r="P42" s="15"/>
      <c r="Q42" s="15"/>
      <c r="R42" s="15">
        <f t="shared" si="13"/>
        <v>733</v>
      </c>
      <c r="S42" s="15"/>
      <c r="T42" s="19">
        <f t="shared" si="14"/>
        <v>700</v>
      </c>
      <c r="U42" s="91">
        <v>400</v>
      </c>
      <c r="V42" s="15"/>
      <c r="W42" s="170">
        <v>300</v>
      </c>
      <c r="X42" s="15"/>
      <c r="Y42" s="19">
        <f t="shared" si="16"/>
        <v>433</v>
      </c>
      <c r="Z42" s="19">
        <f t="shared" si="17"/>
        <v>433</v>
      </c>
      <c r="AA42" s="15"/>
      <c r="AB42" s="15"/>
      <c r="AC42" s="174">
        <v>433</v>
      </c>
      <c r="AD42" s="15"/>
      <c r="AE42" s="15"/>
      <c r="AF42" s="15"/>
      <c r="AG42" s="15"/>
      <c r="AH42" s="15"/>
    </row>
    <row r="43" spans="1:34" ht="63" x14ac:dyDescent="0.25">
      <c r="A43" s="20">
        <v>17</v>
      </c>
      <c r="B43" s="189" t="s">
        <v>101</v>
      </c>
      <c r="C43" s="13"/>
      <c r="D43" s="13" t="s">
        <v>62</v>
      </c>
      <c r="E43" s="13" t="s">
        <v>42</v>
      </c>
      <c r="F43" s="36" t="s">
        <v>59</v>
      </c>
      <c r="G43" s="15"/>
      <c r="H43" s="15">
        <f t="shared" si="10"/>
        <v>4950</v>
      </c>
      <c r="I43" s="26">
        <v>3300</v>
      </c>
      <c r="J43" s="26"/>
      <c r="K43" s="26">
        <v>1650</v>
      </c>
      <c r="L43" s="15"/>
      <c r="M43" s="15"/>
      <c r="N43" s="15"/>
      <c r="O43" s="19">
        <f t="shared" si="15"/>
        <v>1650</v>
      </c>
      <c r="P43" s="15"/>
      <c r="Q43" s="15"/>
      <c r="R43" s="15">
        <f t="shared" si="13"/>
        <v>1650</v>
      </c>
      <c r="S43" s="15"/>
      <c r="T43" s="19">
        <f t="shared" si="14"/>
        <v>3300</v>
      </c>
      <c r="U43" s="91">
        <v>3300</v>
      </c>
      <c r="V43" s="15"/>
      <c r="W43" s="170"/>
      <c r="X43" s="15"/>
      <c r="Y43" s="19">
        <f t="shared" si="16"/>
        <v>63</v>
      </c>
      <c r="Z43" s="19">
        <f t="shared" si="17"/>
        <v>63</v>
      </c>
      <c r="AA43" s="15"/>
      <c r="AB43" s="15"/>
      <c r="AC43" s="174">
        <v>63</v>
      </c>
      <c r="AD43" s="15"/>
      <c r="AE43" s="15"/>
      <c r="AF43" s="15"/>
      <c r="AG43" s="15"/>
      <c r="AH43" s="15"/>
    </row>
    <row r="44" spans="1:34" ht="57.75" customHeight="1" x14ac:dyDescent="0.25">
      <c r="A44" s="20">
        <v>18</v>
      </c>
      <c r="B44" s="92" t="s">
        <v>102</v>
      </c>
      <c r="C44" s="13"/>
      <c r="D44" s="13" t="s">
        <v>103</v>
      </c>
      <c r="E44" s="13" t="s">
        <v>42</v>
      </c>
      <c r="F44" s="36" t="s">
        <v>59</v>
      </c>
      <c r="G44" s="15"/>
      <c r="H44" s="15">
        <f t="shared" si="10"/>
        <v>4500</v>
      </c>
      <c r="I44" s="26">
        <v>3200</v>
      </c>
      <c r="J44" s="26"/>
      <c r="K44" s="26">
        <v>1300</v>
      </c>
      <c r="L44" s="15"/>
      <c r="M44" s="15"/>
      <c r="N44" s="15"/>
      <c r="O44" s="19">
        <f t="shared" si="15"/>
        <v>1300</v>
      </c>
      <c r="P44" s="15"/>
      <c r="Q44" s="15"/>
      <c r="R44" s="15">
        <f t="shared" si="13"/>
        <v>1300</v>
      </c>
      <c r="S44" s="15"/>
      <c r="T44" s="19">
        <f t="shared" si="14"/>
        <v>3200</v>
      </c>
      <c r="U44" s="91">
        <v>3200</v>
      </c>
      <c r="V44" s="15"/>
      <c r="W44" s="170"/>
      <c r="X44" s="15"/>
      <c r="Y44" s="19">
        <f t="shared" si="16"/>
        <v>778</v>
      </c>
      <c r="Z44" s="19">
        <f t="shared" si="17"/>
        <v>778</v>
      </c>
      <c r="AA44" s="15"/>
      <c r="AB44" s="15"/>
      <c r="AC44" s="174">
        <v>778</v>
      </c>
      <c r="AD44" s="15"/>
      <c r="AE44" s="15"/>
      <c r="AF44" s="15"/>
      <c r="AG44" s="15"/>
      <c r="AH44" s="15"/>
    </row>
    <row r="45" spans="1:34" ht="63" x14ac:dyDescent="0.25">
      <c r="A45" s="20">
        <v>19</v>
      </c>
      <c r="B45" s="190" t="s">
        <v>104</v>
      </c>
      <c r="C45" s="13"/>
      <c r="D45" s="13" t="s">
        <v>103</v>
      </c>
      <c r="E45" s="13" t="s">
        <v>42</v>
      </c>
      <c r="F45" s="36" t="s">
        <v>76</v>
      </c>
      <c r="G45" s="15"/>
      <c r="H45" s="15">
        <f t="shared" si="10"/>
        <v>5600</v>
      </c>
      <c r="I45" s="26">
        <v>1000</v>
      </c>
      <c r="J45" s="26"/>
      <c r="K45" s="26">
        <v>4600</v>
      </c>
      <c r="L45" s="15"/>
      <c r="M45" s="15"/>
      <c r="N45" s="15"/>
      <c r="O45" s="19">
        <f t="shared" si="15"/>
        <v>4600</v>
      </c>
      <c r="P45" s="15"/>
      <c r="Q45" s="15"/>
      <c r="R45" s="15">
        <f t="shared" si="13"/>
        <v>4600</v>
      </c>
      <c r="S45" s="15"/>
      <c r="T45" s="19">
        <f t="shared" si="14"/>
        <v>1000</v>
      </c>
      <c r="U45" s="91">
        <v>1000</v>
      </c>
      <c r="V45" s="15"/>
      <c r="W45" s="170"/>
      <c r="X45" s="15"/>
      <c r="Y45" s="19">
        <f t="shared" si="16"/>
        <v>445</v>
      </c>
      <c r="Z45" s="19">
        <f t="shared" si="17"/>
        <v>445</v>
      </c>
      <c r="AA45" s="15"/>
      <c r="AB45" s="15"/>
      <c r="AC45" s="174">
        <v>445</v>
      </c>
      <c r="AD45" s="15"/>
      <c r="AE45" s="15"/>
      <c r="AF45" s="15"/>
      <c r="AG45" s="15"/>
      <c r="AH45" s="15"/>
    </row>
    <row r="46" spans="1:34" ht="47.25" x14ac:dyDescent="0.25">
      <c r="A46" s="20">
        <v>20</v>
      </c>
      <c r="B46" s="80" t="s">
        <v>105</v>
      </c>
      <c r="C46" s="13"/>
      <c r="D46" s="13" t="s">
        <v>46</v>
      </c>
      <c r="E46" s="13" t="s">
        <v>42</v>
      </c>
      <c r="F46" s="36" t="s">
        <v>76</v>
      </c>
      <c r="G46" s="15"/>
      <c r="H46" s="15">
        <f t="shared" si="10"/>
        <v>4000</v>
      </c>
      <c r="I46" s="26">
        <v>1000</v>
      </c>
      <c r="J46" s="26"/>
      <c r="K46" s="86">
        <v>3000</v>
      </c>
      <c r="L46" s="15"/>
      <c r="M46" s="15"/>
      <c r="N46" s="15"/>
      <c r="O46" s="19">
        <f t="shared" si="15"/>
        <v>3000</v>
      </c>
      <c r="P46" s="15"/>
      <c r="Q46" s="15"/>
      <c r="R46" s="15">
        <f t="shared" si="13"/>
        <v>3000</v>
      </c>
      <c r="S46" s="15"/>
      <c r="T46" s="19">
        <f t="shared" si="14"/>
        <v>1000</v>
      </c>
      <c r="U46" s="91">
        <v>1000</v>
      </c>
      <c r="V46" s="15"/>
      <c r="W46" s="170"/>
      <c r="X46" s="15"/>
      <c r="Y46" s="19">
        <f t="shared" si="16"/>
        <v>2302</v>
      </c>
      <c r="Z46" s="19">
        <f t="shared" si="17"/>
        <v>2302</v>
      </c>
      <c r="AA46" s="15"/>
      <c r="AB46" s="15"/>
      <c r="AC46" s="174">
        <v>2302</v>
      </c>
      <c r="AD46" s="15"/>
      <c r="AE46" s="15"/>
      <c r="AF46" s="15"/>
      <c r="AG46" s="15"/>
      <c r="AH46" s="15"/>
    </row>
    <row r="47" spans="1:34" ht="47.25" x14ac:dyDescent="0.25">
      <c r="A47" s="20">
        <v>21</v>
      </c>
      <c r="B47" s="93" t="s">
        <v>106</v>
      </c>
      <c r="C47" s="13"/>
      <c r="D47" s="13" t="s">
        <v>62</v>
      </c>
      <c r="E47" s="13" t="s">
        <v>107</v>
      </c>
      <c r="F47" s="36" t="s">
        <v>108</v>
      </c>
      <c r="G47" s="15"/>
      <c r="H47" s="15">
        <f t="shared" si="10"/>
        <v>14800</v>
      </c>
      <c r="I47" s="15"/>
      <c r="J47" s="15"/>
      <c r="K47" s="15">
        <v>14800</v>
      </c>
      <c r="L47" s="15"/>
      <c r="M47" s="15"/>
      <c r="N47" s="15"/>
      <c r="O47" s="19">
        <f t="shared" si="15"/>
        <v>14800</v>
      </c>
      <c r="P47" s="15"/>
      <c r="Q47" s="15"/>
      <c r="R47" s="15">
        <f t="shared" si="13"/>
        <v>14800</v>
      </c>
      <c r="S47" s="15"/>
      <c r="T47" s="19">
        <f t="shared" si="14"/>
        <v>2000</v>
      </c>
      <c r="U47" s="15">
        <v>1500</v>
      </c>
      <c r="V47" s="15"/>
      <c r="W47" s="170">
        <v>500</v>
      </c>
      <c r="X47" s="15"/>
      <c r="Y47" s="15">
        <f t="shared" si="16"/>
        <v>1000</v>
      </c>
      <c r="Z47" s="15">
        <f t="shared" si="17"/>
        <v>1000</v>
      </c>
      <c r="AA47" s="15"/>
      <c r="AB47" s="15"/>
      <c r="AC47" s="174">
        <v>1000</v>
      </c>
      <c r="AD47" s="15"/>
      <c r="AE47" s="15"/>
      <c r="AF47" s="15"/>
      <c r="AG47" s="15"/>
      <c r="AH47" s="15"/>
    </row>
    <row r="48" spans="1:34" ht="47.25" x14ac:dyDescent="0.25">
      <c r="A48" s="20">
        <v>22</v>
      </c>
      <c r="B48" s="171" t="s">
        <v>110</v>
      </c>
      <c r="C48" s="20" t="s">
        <v>111</v>
      </c>
      <c r="D48" s="13" t="s">
        <v>62</v>
      </c>
      <c r="E48" s="20" t="s">
        <v>38</v>
      </c>
      <c r="F48" s="171">
        <v>2024</v>
      </c>
      <c r="G48" s="26"/>
      <c r="H48" s="26">
        <f t="shared" ref="H48:H55" si="18">SUM(I48:L48)</f>
        <v>400</v>
      </c>
      <c r="I48" s="26"/>
      <c r="J48" s="26"/>
      <c r="K48" s="26">
        <v>400</v>
      </c>
      <c r="L48" s="28"/>
      <c r="M48" s="28"/>
      <c r="N48" s="28"/>
      <c r="O48" s="28">
        <f t="shared" si="15"/>
        <v>0</v>
      </c>
      <c r="P48" s="28"/>
      <c r="Q48" s="26"/>
      <c r="R48" s="86"/>
      <c r="S48" s="28"/>
      <c r="T48" s="28">
        <f t="shared" si="14"/>
        <v>200</v>
      </c>
      <c r="U48" s="86"/>
      <c r="V48" s="174"/>
      <c r="W48" s="174">
        <v>200</v>
      </c>
      <c r="X48" s="174"/>
      <c r="Y48" s="26">
        <f t="shared" ref="Y48:Y55" si="19">SUM(AA48:AD48)</f>
        <v>200</v>
      </c>
      <c r="Z48" s="26">
        <f t="shared" ref="Z48:Z55" si="20">SUM(AA48:AC48)</f>
        <v>200</v>
      </c>
      <c r="AA48" s="26"/>
      <c r="AB48" s="174"/>
      <c r="AC48" s="174">
        <v>200</v>
      </c>
      <c r="AD48" s="26"/>
      <c r="AE48" s="26"/>
      <c r="AF48" s="26"/>
      <c r="AG48" s="26"/>
      <c r="AH48" s="26"/>
    </row>
    <row r="49" spans="1:49" s="88" customFormat="1" ht="77.25" customHeight="1" x14ac:dyDescent="0.25">
      <c r="A49" s="20">
        <v>23</v>
      </c>
      <c r="B49" s="80" t="s">
        <v>70</v>
      </c>
      <c r="C49" s="85" t="e">
        <f>VLOOKUP(B49,'[8]BM 4'!$B$97:$BM$166,3,0)</f>
        <v>#N/A</v>
      </c>
      <c r="D49" s="85" t="s">
        <v>71</v>
      </c>
      <c r="E49" s="85" t="s">
        <v>72</v>
      </c>
      <c r="F49" s="179">
        <v>2022</v>
      </c>
      <c r="G49" s="85" t="s">
        <v>73</v>
      </c>
      <c r="H49" s="15">
        <f t="shared" si="18"/>
        <v>1950</v>
      </c>
      <c r="I49" s="86"/>
      <c r="J49" s="86"/>
      <c r="K49" s="26">
        <v>1950</v>
      </c>
      <c r="L49" s="86"/>
      <c r="M49" s="86">
        <f>I49</f>
        <v>0</v>
      </c>
      <c r="N49" s="86">
        <f>J49</f>
        <v>0</v>
      </c>
      <c r="O49" s="15">
        <f t="shared" ref="O49:O55" si="21">SUM(P49:S49)</f>
        <v>1950</v>
      </c>
      <c r="P49" s="86"/>
      <c r="Q49" s="86"/>
      <c r="R49" s="15">
        <f>K49</f>
        <v>1950</v>
      </c>
      <c r="S49" s="86"/>
      <c r="T49" s="15">
        <f t="shared" ref="T49:T55" si="22">SUM(U49:X49)</f>
        <v>806</v>
      </c>
      <c r="U49" s="86"/>
      <c r="V49" s="86"/>
      <c r="W49" s="86">
        <f>506+300</f>
        <v>806</v>
      </c>
      <c r="X49" s="86"/>
      <c r="Y49" s="15">
        <f t="shared" si="19"/>
        <v>1144</v>
      </c>
      <c r="Z49" s="15">
        <f t="shared" si="20"/>
        <v>1144</v>
      </c>
      <c r="AA49" s="86"/>
      <c r="AB49" s="86"/>
      <c r="AC49" s="174">
        <v>1144</v>
      </c>
      <c r="AD49" s="86"/>
      <c r="AE49" s="86"/>
      <c r="AF49" s="86"/>
      <c r="AG49" s="15"/>
      <c r="AH49" s="86"/>
      <c r="AI49" s="87"/>
      <c r="AJ49" s="85"/>
      <c r="AK49" s="85"/>
      <c r="AM49" s="89"/>
      <c r="AP49" s="89"/>
      <c r="AV49" s="89"/>
      <c r="AW49" s="89"/>
    </row>
    <row r="50" spans="1:49" ht="47.25" x14ac:dyDescent="0.25">
      <c r="A50" s="20">
        <v>24</v>
      </c>
      <c r="B50" s="18" t="s">
        <v>324</v>
      </c>
      <c r="C50" s="13"/>
      <c r="D50" s="13" t="s">
        <v>95</v>
      </c>
      <c r="E50" s="13" t="s">
        <v>38</v>
      </c>
      <c r="F50" s="36" t="s">
        <v>76</v>
      </c>
      <c r="G50" s="19"/>
      <c r="H50" s="15">
        <f t="shared" si="18"/>
        <v>4449</v>
      </c>
      <c r="I50" s="19">
        <v>3500</v>
      </c>
      <c r="J50" s="19"/>
      <c r="K50" s="19">
        <f>4449-I50</f>
        <v>949</v>
      </c>
      <c r="L50" s="19"/>
      <c r="M50" s="19"/>
      <c r="N50" s="19"/>
      <c r="O50" s="15">
        <f t="shared" si="21"/>
        <v>4399</v>
      </c>
      <c r="P50" s="19">
        <f>3500-Q50</f>
        <v>2300</v>
      </c>
      <c r="Q50" s="19">
        <v>1200</v>
      </c>
      <c r="R50" s="15">
        <f>4399-3500</f>
        <v>899</v>
      </c>
      <c r="S50" s="19"/>
      <c r="T50" s="15">
        <f t="shared" si="22"/>
        <v>3500</v>
      </c>
      <c r="U50" s="19">
        <f>3500-V50</f>
        <v>2300</v>
      </c>
      <c r="V50" s="19">
        <v>1200</v>
      </c>
      <c r="W50" s="19"/>
      <c r="X50" s="13"/>
      <c r="Y50" s="15">
        <f t="shared" si="19"/>
        <v>999</v>
      </c>
      <c r="Z50" s="15">
        <f t="shared" si="20"/>
        <v>999</v>
      </c>
      <c r="AA50" s="172"/>
      <c r="AB50" s="39"/>
      <c r="AC50" s="174">
        <v>999</v>
      </c>
      <c r="AD50" s="39"/>
      <c r="AE50" s="39"/>
      <c r="AF50" s="39"/>
      <c r="AG50" s="39"/>
      <c r="AH50" s="39"/>
    </row>
    <row r="51" spans="1:49" ht="47.25" x14ac:dyDescent="0.25">
      <c r="A51" s="20">
        <v>25</v>
      </c>
      <c r="B51" s="91" t="s">
        <v>91</v>
      </c>
      <c r="C51" s="13"/>
      <c r="D51" s="13" t="s">
        <v>92</v>
      </c>
      <c r="E51" s="13" t="s">
        <v>38</v>
      </c>
      <c r="F51" s="36">
        <f>VLOOKUP(B51,'[7]Bieu 04'!$B$14:$W$28,3,0)</f>
        <v>2023</v>
      </c>
      <c r="G51" s="15"/>
      <c r="H51" s="15">
        <f t="shared" si="18"/>
        <v>12500</v>
      </c>
      <c r="I51" s="15"/>
      <c r="J51" s="15"/>
      <c r="K51" s="13">
        <v>12500</v>
      </c>
      <c r="L51" s="15"/>
      <c r="M51" s="15"/>
      <c r="N51" s="15"/>
      <c r="O51" s="19">
        <f t="shared" si="21"/>
        <v>12500</v>
      </c>
      <c r="P51" s="15"/>
      <c r="Q51" s="15"/>
      <c r="R51" s="15">
        <f>K51</f>
        <v>12500</v>
      </c>
      <c r="S51" s="15"/>
      <c r="T51" s="19">
        <f t="shared" si="22"/>
        <v>1900</v>
      </c>
      <c r="U51" s="15"/>
      <c r="V51" s="15"/>
      <c r="W51" s="170">
        <f>500+1400</f>
        <v>1900</v>
      </c>
      <c r="X51" s="15"/>
      <c r="Y51" s="19">
        <f t="shared" si="19"/>
        <v>10600</v>
      </c>
      <c r="Z51" s="19">
        <f t="shared" si="20"/>
        <v>10600</v>
      </c>
      <c r="AA51" s="15"/>
      <c r="AB51" s="15"/>
      <c r="AC51" s="174">
        <v>10600</v>
      </c>
      <c r="AD51" s="15"/>
      <c r="AE51" s="15"/>
      <c r="AF51" s="15"/>
      <c r="AG51" s="15"/>
      <c r="AH51" s="15"/>
    </row>
    <row r="52" spans="1:49" ht="51.75" customHeight="1" x14ac:dyDescent="0.25">
      <c r="A52" s="20">
        <v>26</v>
      </c>
      <c r="B52" s="91" t="s">
        <v>93</v>
      </c>
      <c r="C52" s="13"/>
      <c r="D52" s="13" t="s">
        <v>92</v>
      </c>
      <c r="E52" s="13" t="s">
        <v>42</v>
      </c>
      <c r="F52" s="36">
        <f>VLOOKUP(B52,'[7]Bieu 04'!$B$14:$W$28,3,0)</f>
        <v>2023</v>
      </c>
      <c r="G52" s="15"/>
      <c r="H52" s="15">
        <f t="shared" si="18"/>
        <v>5000</v>
      </c>
      <c r="I52" s="15"/>
      <c r="J52" s="15"/>
      <c r="K52" s="13">
        <v>5000</v>
      </c>
      <c r="L52" s="15"/>
      <c r="M52" s="15"/>
      <c r="N52" s="15"/>
      <c r="O52" s="19">
        <f t="shared" si="21"/>
        <v>5000</v>
      </c>
      <c r="P52" s="15"/>
      <c r="Q52" s="15"/>
      <c r="R52" s="15">
        <f>K52</f>
        <v>5000</v>
      </c>
      <c r="S52" s="15"/>
      <c r="T52" s="19">
        <f t="shared" si="22"/>
        <v>800</v>
      </c>
      <c r="U52" s="15"/>
      <c r="V52" s="15"/>
      <c r="W52" s="170">
        <v>800</v>
      </c>
      <c r="X52" s="15"/>
      <c r="Y52" s="19">
        <f t="shared" si="19"/>
        <v>4200</v>
      </c>
      <c r="Z52" s="19">
        <f t="shared" si="20"/>
        <v>4200</v>
      </c>
      <c r="AA52" s="15"/>
      <c r="AB52" s="15"/>
      <c r="AC52" s="174">
        <v>4200</v>
      </c>
      <c r="AD52" s="15"/>
      <c r="AE52" s="15"/>
      <c r="AF52" s="15"/>
      <c r="AG52" s="15"/>
      <c r="AH52" s="15"/>
    </row>
    <row r="53" spans="1:49" s="4" customFormat="1" ht="57" customHeight="1" x14ac:dyDescent="0.25">
      <c r="A53" s="20">
        <v>27</v>
      </c>
      <c r="B53" s="173" t="s">
        <v>326</v>
      </c>
      <c r="C53" s="94" t="s">
        <v>37</v>
      </c>
      <c r="D53" s="94" t="s">
        <v>37</v>
      </c>
      <c r="E53" s="94" t="s">
        <v>42</v>
      </c>
      <c r="F53" s="180">
        <v>2024</v>
      </c>
      <c r="G53" s="26"/>
      <c r="H53" s="26">
        <f t="shared" si="18"/>
        <v>3000</v>
      </c>
      <c r="I53" s="27"/>
      <c r="J53" s="27"/>
      <c r="K53" s="174">
        <v>3000</v>
      </c>
      <c r="L53" s="28"/>
      <c r="M53" s="28"/>
      <c r="N53" s="29"/>
      <c r="O53" s="19">
        <f t="shared" si="21"/>
        <v>0</v>
      </c>
      <c r="P53" s="163"/>
      <c r="Q53" s="27"/>
      <c r="R53" s="40"/>
      <c r="S53" s="40"/>
      <c r="T53" s="19">
        <f t="shared" si="22"/>
        <v>800</v>
      </c>
      <c r="U53" s="40"/>
      <c r="V53" s="40"/>
      <c r="W53" s="191">
        <v>800</v>
      </c>
      <c r="X53" s="95"/>
      <c r="Y53" s="15">
        <f t="shared" si="19"/>
        <v>2200</v>
      </c>
      <c r="Z53" s="15">
        <f t="shared" si="20"/>
        <v>2200</v>
      </c>
      <c r="AA53" s="95"/>
      <c r="AB53" s="173"/>
      <c r="AC53" s="174">
        <v>2200</v>
      </c>
      <c r="AD53" s="95"/>
      <c r="AE53" s="95"/>
      <c r="AF53" s="95"/>
      <c r="AG53" s="95"/>
      <c r="AH53" s="95"/>
    </row>
    <row r="54" spans="1:49" s="4" customFormat="1" ht="55.5" customHeight="1" x14ac:dyDescent="0.25">
      <c r="A54" s="20">
        <v>28</v>
      </c>
      <c r="B54" s="171" t="s">
        <v>327</v>
      </c>
      <c r="C54" s="94" t="s">
        <v>37</v>
      </c>
      <c r="D54" s="94" t="s">
        <v>37</v>
      </c>
      <c r="E54" s="94" t="s">
        <v>38</v>
      </c>
      <c r="F54" s="181">
        <v>2024</v>
      </c>
      <c r="G54" s="26"/>
      <c r="H54" s="26">
        <f t="shared" si="18"/>
        <v>7700</v>
      </c>
      <c r="I54" s="27"/>
      <c r="J54" s="27"/>
      <c r="K54" s="96">
        <v>7700</v>
      </c>
      <c r="L54" s="28"/>
      <c r="M54" s="28"/>
      <c r="N54" s="29"/>
      <c r="O54" s="19">
        <f t="shared" si="21"/>
        <v>0</v>
      </c>
      <c r="P54" s="163"/>
      <c r="Q54" s="27"/>
      <c r="R54" s="40"/>
      <c r="S54" s="40"/>
      <c r="T54" s="19">
        <f t="shared" si="22"/>
        <v>1550</v>
      </c>
      <c r="U54" s="40"/>
      <c r="V54" s="40"/>
      <c r="W54" s="191">
        <v>1550</v>
      </c>
      <c r="X54" s="95"/>
      <c r="Y54" s="15">
        <f t="shared" si="19"/>
        <v>6150</v>
      </c>
      <c r="Z54" s="15">
        <f t="shared" si="20"/>
        <v>6150</v>
      </c>
      <c r="AA54" s="95"/>
      <c r="AB54" s="173"/>
      <c r="AC54" s="174">
        <v>6150</v>
      </c>
      <c r="AD54" s="95"/>
      <c r="AE54" s="95"/>
      <c r="AF54" s="95"/>
      <c r="AG54" s="95"/>
      <c r="AH54" s="95"/>
    </row>
    <row r="55" spans="1:49" ht="53.25" customHeight="1" x14ac:dyDescent="0.25">
      <c r="A55" s="20">
        <v>29</v>
      </c>
      <c r="B55" s="171" t="s">
        <v>109</v>
      </c>
      <c r="C55" s="94" t="s">
        <v>37</v>
      </c>
      <c r="D55" s="94" t="s">
        <v>37</v>
      </c>
      <c r="E55" s="94" t="s">
        <v>38</v>
      </c>
      <c r="F55" s="181">
        <v>2024</v>
      </c>
      <c r="G55" s="26"/>
      <c r="H55" s="26">
        <f t="shared" si="18"/>
        <v>5400</v>
      </c>
      <c r="I55" s="26"/>
      <c r="J55" s="26"/>
      <c r="K55" s="96">
        <v>5400</v>
      </c>
      <c r="L55" s="28"/>
      <c r="M55" s="28"/>
      <c r="N55" s="28"/>
      <c r="O55" s="19">
        <f t="shared" si="21"/>
        <v>0</v>
      </c>
      <c r="P55" s="28"/>
      <c r="Q55" s="26"/>
      <c r="R55" s="19"/>
      <c r="S55" s="19"/>
      <c r="T55" s="19">
        <f t="shared" si="22"/>
        <v>1050</v>
      </c>
      <c r="U55" s="13"/>
      <c r="V55" s="13"/>
      <c r="W55" s="13">
        <v>1050</v>
      </c>
      <c r="X55" s="13"/>
      <c r="Y55" s="15">
        <f t="shared" si="19"/>
        <v>4350</v>
      </c>
      <c r="Z55" s="15">
        <f t="shared" si="20"/>
        <v>4350</v>
      </c>
      <c r="AA55" s="39"/>
      <c r="AB55" s="173"/>
      <c r="AC55" s="174">
        <v>4350</v>
      </c>
      <c r="AD55" s="39"/>
      <c r="AE55" s="39"/>
      <c r="AF55" s="39"/>
      <c r="AG55" s="39"/>
      <c r="AH55" s="39"/>
    </row>
    <row r="56" spans="1:49" ht="45" customHeight="1" x14ac:dyDescent="0.25">
      <c r="A56" s="20">
        <v>30</v>
      </c>
      <c r="B56" s="171" t="s">
        <v>325</v>
      </c>
      <c r="C56" s="20"/>
      <c r="D56" s="94" t="s">
        <v>37</v>
      </c>
      <c r="E56" s="94" t="s">
        <v>38</v>
      </c>
      <c r="F56" s="36">
        <v>2024</v>
      </c>
      <c r="G56" s="26"/>
      <c r="H56" s="26">
        <f t="shared" ref="H56:H73" si="23">SUM(I56:L56)</f>
        <v>8800</v>
      </c>
      <c r="I56" s="30"/>
      <c r="J56" s="26"/>
      <c r="K56" s="26">
        <v>8800</v>
      </c>
      <c r="L56" s="28"/>
      <c r="M56" s="28"/>
      <c r="N56" s="28"/>
      <c r="O56" s="28"/>
      <c r="P56" s="28"/>
      <c r="Q56" s="26"/>
      <c r="R56" s="86"/>
      <c r="S56" s="28"/>
      <c r="T56" s="28">
        <f t="shared" si="14"/>
        <v>50</v>
      </c>
      <c r="U56" s="86"/>
      <c r="V56" s="174"/>
      <c r="W56" s="174">
        <v>50</v>
      </c>
      <c r="X56" s="174"/>
      <c r="Y56" s="26">
        <f t="shared" ref="Y56:Y64" si="24">SUM(AA56:AD56)</f>
        <v>4400</v>
      </c>
      <c r="Z56" s="26">
        <f t="shared" ref="Z56:Z64" si="25">SUM(AA56:AC56)</f>
        <v>4400</v>
      </c>
      <c r="AA56" s="26"/>
      <c r="AB56" s="174"/>
      <c r="AC56" s="174">
        <f>K56/2</f>
        <v>4400</v>
      </c>
      <c r="AD56" s="26"/>
      <c r="AE56" s="26"/>
      <c r="AF56" s="26"/>
      <c r="AG56" s="26"/>
      <c r="AH56" s="26"/>
    </row>
    <row r="57" spans="1:49" ht="47.25" x14ac:dyDescent="0.25">
      <c r="A57" s="20">
        <v>31</v>
      </c>
      <c r="B57" s="155" t="s">
        <v>266</v>
      </c>
      <c r="C57" s="20"/>
      <c r="D57" s="20" t="s">
        <v>71</v>
      </c>
      <c r="E57" s="94" t="s">
        <v>38</v>
      </c>
      <c r="F57" s="36">
        <v>2024</v>
      </c>
      <c r="G57" s="26"/>
      <c r="H57" s="26">
        <f t="shared" si="23"/>
        <v>7500</v>
      </c>
      <c r="I57" s="37">
        <v>1750</v>
      </c>
      <c r="J57" s="26"/>
      <c r="K57" s="26">
        <v>5750</v>
      </c>
      <c r="L57" s="28"/>
      <c r="M57" s="28"/>
      <c r="N57" s="28"/>
      <c r="O57" s="28"/>
      <c r="P57" s="28"/>
      <c r="Q57" s="26"/>
      <c r="R57" s="86"/>
      <c r="S57" s="28"/>
      <c r="T57" s="28">
        <f t="shared" si="14"/>
        <v>50</v>
      </c>
      <c r="U57" s="86"/>
      <c r="V57" s="174"/>
      <c r="W57" s="174">
        <v>50</v>
      </c>
      <c r="X57" s="174"/>
      <c r="Y57" s="26">
        <f t="shared" si="24"/>
        <v>2875</v>
      </c>
      <c r="Z57" s="26">
        <f t="shared" si="25"/>
        <v>2875</v>
      </c>
      <c r="AA57" s="26"/>
      <c r="AB57" s="174"/>
      <c r="AC57" s="174">
        <f t="shared" ref="AC57:AC63" si="26">K57/2</f>
        <v>2875</v>
      </c>
      <c r="AD57" s="26"/>
      <c r="AE57" s="26"/>
      <c r="AF57" s="26"/>
      <c r="AG57" s="26"/>
      <c r="AH57" s="26"/>
    </row>
    <row r="58" spans="1:49" ht="47.25" x14ac:dyDescent="0.25">
      <c r="A58" s="20">
        <v>32</v>
      </c>
      <c r="B58" s="155" t="s">
        <v>302</v>
      </c>
      <c r="C58" s="20"/>
      <c r="D58" s="20" t="s">
        <v>71</v>
      </c>
      <c r="E58" s="94" t="s">
        <v>38</v>
      </c>
      <c r="F58" s="36">
        <v>2024</v>
      </c>
      <c r="G58" s="26"/>
      <c r="H58" s="26">
        <f t="shared" si="23"/>
        <v>14800</v>
      </c>
      <c r="I58" s="37">
        <v>4000</v>
      </c>
      <c r="J58" s="26"/>
      <c r="K58" s="26">
        <v>10800</v>
      </c>
      <c r="L58" s="28"/>
      <c r="M58" s="28"/>
      <c r="N58" s="28"/>
      <c r="O58" s="28"/>
      <c r="P58" s="28"/>
      <c r="Q58" s="26"/>
      <c r="R58" s="86"/>
      <c r="S58" s="28"/>
      <c r="T58" s="28">
        <f t="shared" si="14"/>
        <v>50</v>
      </c>
      <c r="U58" s="86"/>
      <c r="V58" s="174"/>
      <c r="W58" s="174">
        <v>50</v>
      </c>
      <c r="X58" s="174"/>
      <c r="Y58" s="26">
        <f t="shared" si="24"/>
        <v>5400</v>
      </c>
      <c r="Z58" s="26">
        <f t="shared" si="25"/>
        <v>5400</v>
      </c>
      <c r="AA58" s="26"/>
      <c r="AB58" s="174"/>
      <c r="AC58" s="174">
        <f t="shared" si="26"/>
        <v>5400</v>
      </c>
      <c r="AD58" s="26"/>
      <c r="AE58" s="26"/>
      <c r="AF58" s="26"/>
      <c r="AG58" s="26"/>
      <c r="AH58" s="26"/>
    </row>
    <row r="59" spans="1:49" ht="47.25" x14ac:dyDescent="0.25">
      <c r="A59" s="20">
        <v>33</v>
      </c>
      <c r="B59" s="171" t="s">
        <v>303</v>
      </c>
      <c r="C59" s="20"/>
      <c r="D59" s="20" t="s">
        <v>71</v>
      </c>
      <c r="E59" s="94" t="s">
        <v>38</v>
      </c>
      <c r="F59" s="36">
        <v>2024</v>
      </c>
      <c r="G59" s="26"/>
      <c r="H59" s="26">
        <f t="shared" si="23"/>
        <v>10000</v>
      </c>
      <c r="I59" s="37">
        <v>1500</v>
      </c>
      <c r="J59" s="26"/>
      <c r="K59" s="26">
        <v>8500</v>
      </c>
      <c r="L59" s="28"/>
      <c r="M59" s="28"/>
      <c r="N59" s="28"/>
      <c r="O59" s="28"/>
      <c r="P59" s="28"/>
      <c r="Q59" s="26"/>
      <c r="R59" s="86"/>
      <c r="S59" s="28"/>
      <c r="T59" s="28">
        <f t="shared" si="14"/>
        <v>1550</v>
      </c>
      <c r="U59" s="86">
        <v>1500</v>
      </c>
      <c r="V59" s="174"/>
      <c r="W59" s="174">
        <v>50</v>
      </c>
      <c r="X59" s="174"/>
      <c r="Y59" s="26">
        <f t="shared" si="24"/>
        <v>6596</v>
      </c>
      <c r="Z59" s="26">
        <f t="shared" si="25"/>
        <v>6596</v>
      </c>
      <c r="AA59" s="26"/>
      <c r="AB59" s="174"/>
      <c r="AC59" s="174">
        <f>K59/2+2346</f>
        <v>6596</v>
      </c>
      <c r="AD59" s="26"/>
      <c r="AE59" s="26"/>
      <c r="AF59" s="26"/>
      <c r="AG59" s="26"/>
      <c r="AH59" s="26"/>
    </row>
    <row r="60" spans="1:49" ht="31.5" x14ac:dyDescent="0.25">
      <c r="A60" s="20">
        <v>34</v>
      </c>
      <c r="B60" s="121" t="s">
        <v>304</v>
      </c>
      <c r="C60" s="20"/>
      <c r="D60" s="20" t="s">
        <v>71</v>
      </c>
      <c r="E60" s="171" t="s">
        <v>72</v>
      </c>
      <c r="F60" s="36">
        <v>2024</v>
      </c>
      <c r="G60" s="26"/>
      <c r="H60" s="26">
        <f t="shared" si="23"/>
        <v>1500</v>
      </c>
      <c r="I60" s="123"/>
      <c r="J60" s="26"/>
      <c r="K60" s="26">
        <v>1500</v>
      </c>
      <c r="L60" s="28"/>
      <c r="M60" s="28"/>
      <c r="N60" s="28"/>
      <c r="O60" s="28"/>
      <c r="P60" s="28"/>
      <c r="Q60" s="26"/>
      <c r="R60" s="86"/>
      <c r="S60" s="28"/>
      <c r="T60" s="28">
        <f t="shared" si="14"/>
        <v>250</v>
      </c>
      <c r="U60" s="86"/>
      <c r="V60" s="174"/>
      <c r="W60" s="174">
        <v>250</v>
      </c>
      <c r="X60" s="174"/>
      <c r="Y60" s="26">
        <f t="shared" si="24"/>
        <v>750</v>
      </c>
      <c r="Z60" s="26">
        <f t="shared" si="25"/>
        <v>750</v>
      </c>
      <c r="AA60" s="26"/>
      <c r="AB60" s="174"/>
      <c r="AC60" s="174">
        <f t="shared" si="26"/>
        <v>750</v>
      </c>
      <c r="AD60" s="26"/>
      <c r="AE60" s="26"/>
      <c r="AF60" s="26"/>
      <c r="AG60" s="26"/>
      <c r="AH60" s="26"/>
    </row>
    <row r="61" spans="1:49" ht="31.5" x14ac:dyDescent="0.25">
      <c r="A61" s="20">
        <v>35</v>
      </c>
      <c r="B61" s="100" t="s">
        <v>144</v>
      </c>
      <c r="C61" s="20"/>
      <c r="D61" s="20" t="s">
        <v>71</v>
      </c>
      <c r="E61" s="94" t="s">
        <v>42</v>
      </c>
      <c r="F61" s="36">
        <v>2024</v>
      </c>
      <c r="G61" s="26"/>
      <c r="H61" s="26">
        <f t="shared" si="23"/>
        <v>6502</v>
      </c>
      <c r="I61" s="123">
        <v>3902</v>
      </c>
      <c r="J61" s="26"/>
      <c r="K61" s="26">
        <v>2600</v>
      </c>
      <c r="L61" s="28"/>
      <c r="M61" s="28"/>
      <c r="N61" s="28"/>
      <c r="O61" s="28"/>
      <c r="P61" s="28"/>
      <c r="Q61" s="26"/>
      <c r="R61" s="86"/>
      <c r="S61" s="28"/>
      <c r="T61" s="28">
        <f t="shared" si="14"/>
        <v>50</v>
      </c>
      <c r="U61" s="86"/>
      <c r="V61" s="174"/>
      <c r="W61" s="174">
        <v>50</v>
      </c>
      <c r="X61" s="174"/>
      <c r="Y61" s="26">
        <f t="shared" si="24"/>
        <v>1300</v>
      </c>
      <c r="Z61" s="26">
        <f t="shared" si="25"/>
        <v>1300</v>
      </c>
      <c r="AA61" s="26"/>
      <c r="AB61" s="174"/>
      <c r="AC61" s="174">
        <f t="shared" si="26"/>
        <v>1300</v>
      </c>
      <c r="AD61" s="26"/>
      <c r="AE61" s="26"/>
      <c r="AF61" s="26"/>
      <c r="AG61" s="26"/>
      <c r="AH61" s="26"/>
    </row>
    <row r="62" spans="1:49" ht="31.5" x14ac:dyDescent="0.25">
      <c r="A62" s="20">
        <v>36</v>
      </c>
      <c r="B62" s="122" t="s">
        <v>263</v>
      </c>
      <c r="C62" s="20"/>
      <c r="D62" s="20" t="s">
        <v>71</v>
      </c>
      <c r="E62" s="94" t="s">
        <v>42</v>
      </c>
      <c r="F62" s="36">
        <v>2024</v>
      </c>
      <c r="G62" s="26"/>
      <c r="H62" s="26">
        <f t="shared" si="23"/>
        <v>4000</v>
      </c>
      <c r="I62" s="37">
        <v>900</v>
      </c>
      <c r="J62" s="26"/>
      <c r="K62" s="26">
        <v>3100</v>
      </c>
      <c r="L62" s="28"/>
      <c r="M62" s="28"/>
      <c r="N62" s="28"/>
      <c r="O62" s="28"/>
      <c r="P62" s="28"/>
      <c r="Q62" s="26"/>
      <c r="R62" s="86"/>
      <c r="S62" s="28"/>
      <c r="T62" s="28">
        <f t="shared" si="14"/>
        <v>50</v>
      </c>
      <c r="U62" s="86"/>
      <c r="V62" s="174"/>
      <c r="W62" s="174">
        <v>50</v>
      </c>
      <c r="X62" s="174"/>
      <c r="Y62" s="26">
        <f t="shared" si="24"/>
        <v>1550</v>
      </c>
      <c r="Z62" s="26">
        <f t="shared" si="25"/>
        <v>1550</v>
      </c>
      <c r="AA62" s="26"/>
      <c r="AB62" s="174"/>
      <c r="AC62" s="174">
        <f t="shared" si="26"/>
        <v>1550</v>
      </c>
      <c r="AD62" s="26"/>
      <c r="AE62" s="26"/>
      <c r="AF62" s="26"/>
      <c r="AG62" s="26"/>
      <c r="AH62" s="26"/>
    </row>
    <row r="63" spans="1:49" ht="31.5" x14ac:dyDescent="0.25">
      <c r="A63" s="20">
        <v>37</v>
      </c>
      <c r="B63" s="122" t="s">
        <v>262</v>
      </c>
      <c r="C63" s="20"/>
      <c r="D63" s="20" t="s">
        <v>71</v>
      </c>
      <c r="E63" s="94" t="s">
        <v>42</v>
      </c>
      <c r="F63" s="36">
        <v>2024</v>
      </c>
      <c r="G63" s="26"/>
      <c r="H63" s="26">
        <f t="shared" si="23"/>
        <v>3800</v>
      </c>
      <c r="I63" s="123">
        <v>1350</v>
      </c>
      <c r="J63" s="26"/>
      <c r="K63" s="26">
        <v>2450</v>
      </c>
      <c r="L63" s="28"/>
      <c r="M63" s="28"/>
      <c r="N63" s="28"/>
      <c r="O63" s="28"/>
      <c r="P63" s="28"/>
      <c r="Q63" s="26"/>
      <c r="R63" s="86"/>
      <c r="S63" s="28"/>
      <c r="T63" s="28">
        <f t="shared" si="14"/>
        <v>50</v>
      </c>
      <c r="U63" s="86"/>
      <c r="V63" s="174"/>
      <c r="W63" s="174">
        <v>50</v>
      </c>
      <c r="X63" s="174"/>
      <c r="Y63" s="26">
        <f t="shared" si="24"/>
        <v>1225</v>
      </c>
      <c r="Z63" s="26">
        <f t="shared" si="25"/>
        <v>1225</v>
      </c>
      <c r="AA63" s="26"/>
      <c r="AB63" s="174"/>
      <c r="AC63" s="174">
        <f t="shared" si="26"/>
        <v>1225</v>
      </c>
      <c r="AD63" s="26"/>
      <c r="AE63" s="26"/>
      <c r="AF63" s="26"/>
      <c r="AG63" s="26"/>
      <c r="AH63" s="26"/>
    </row>
    <row r="64" spans="1:49" ht="31.5" x14ac:dyDescent="0.25">
      <c r="A64" s="20">
        <v>38</v>
      </c>
      <c r="B64" s="100" t="s">
        <v>265</v>
      </c>
      <c r="C64" s="20"/>
      <c r="D64" s="20" t="s">
        <v>71</v>
      </c>
      <c r="E64" s="94" t="s">
        <v>42</v>
      </c>
      <c r="F64" s="36">
        <v>2024</v>
      </c>
      <c r="G64" s="26"/>
      <c r="H64" s="26">
        <f t="shared" si="23"/>
        <v>4400</v>
      </c>
      <c r="I64" s="123">
        <f>1350</f>
        <v>1350</v>
      </c>
      <c r="J64" s="26"/>
      <c r="K64" s="26">
        <v>3050</v>
      </c>
      <c r="L64" s="28"/>
      <c r="M64" s="28"/>
      <c r="N64" s="28"/>
      <c r="O64" s="28"/>
      <c r="P64" s="28"/>
      <c r="Q64" s="26"/>
      <c r="R64" s="86"/>
      <c r="S64" s="28"/>
      <c r="T64" s="28">
        <f t="shared" si="14"/>
        <v>50</v>
      </c>
      <c r="U64" s="86"/>
      <c r="V64" s="174"/>
      <c r="W64" s="174">
        <v>50</v>
      </c>
      <c r="X64" s="174"/>
      <c r="Y64" s="26">
        <f t="shared" si="24"/>
        <v>1713</v>
      </c>
      <c r="Z64" s="26">
        <f t="shared" si="25"/>
        <v>1713</v>
      </c>
      <c r="AA64" s="26"/>
      <c r="AB64" s="174"/>
      <c r="AC64" s="174">
        <f>K64/2+174+14</f>
        <v>1713</v>
      </c>
      <c r="AD64" s="26"/>
      <c r="AE64" s="26"/>
      <c r="AF64" s="26"/>
      <c r="AG64" s="26"/>
      <c r="AH64" s="26"/>
    </row>
    <row r="65" spans="1:37" s="1" customFormat="1" ht="16.5" customHeight="1" x14ac:dyDescent="0.25">
      <c r="A65" s="20"/>
      <c r="B65" s="156" t="s">
        <v>228</v>
      </c>
      <c r="C65" s="8"/>
      <c r="D65" s="8"/>
      <c r="E65" s="115"/>
      <c r="F65" s="176"/>
      <c r="G65" s="30">
        <f t="shared" ref="G65:AB65" si="27">SUM(G66:G73)</f>
        <v>0</v>
      </c>
      <c r="H65" s="30">
        <f t="shared" si="27"/>
        <v>4868.8303940000005</v>
      </c>
      <c r="I65" s="30">
        <f t="shared" si="27"/>
        <v>0</v>
      </c>
      <c r="J65" s="30">
        <f t="shared" si="27"/>
        <v>0</v>
      </c>
      <c r="K65" s="30">
        <f t="shared" si="27"/>
        <v>4868.8303940000005</v>
      </c>
      <c r="L65" s="30">
        <f t="shared" si="27"/>
        <v>0</v>
      </c>
      <c r="M65" s="30">
        <f t="shared" si="27"/>
        <v>600</v>
      </c>
      <c r="N65" s="30">
        <f t="shared" si="27"/>
        <v>0</v>
      </c>
      <c r="O65" s="30">
        <f t="shared" si="27"/>
        <v>0</v>
      </c>
      <c r="P65" s="30">
        <f t="shared" si="27"/>
        <v>600</v>
      </c>
      <c r="Q65" s="30">
        <f t="shared" si="27"/>
        <v>0</v>
      </c>
      <c r="R65" s="30">
        <f t="shared" si="27"/>
        <v>0</v>
      </c>
      <c r="S65" s="30">
        <f t="shared" si="27"/>
        <v>0</v>
      </c>
      <c r="T65" s="30">
        <f t="shared" si="27"/>
        <v>600</v>
      </c>
      <c r="U65" s="30">
        <f t="shared" si="27"/>
        <v>0</v>
      </c>
      <c r="V65" s="30">
        <f t="shared" si="27"/>
        <v>0</v>
      </c>
      <c r="W65" s="30">
        <f t="shared" si="27"/>
        <v>600</v>
      </c>
      <c r="X65" s="30">
        <f t="shared" si="27"/>
        <v>0</v>
      </c>
      <c r="Y65" s="30">
        <f t="shared" si="27"/>
        <v>4268.8303940000005</v>
      </c>
      <c r="Z65" s="30">
        <f t="shared" si="27"/>
        <v>4268.8303940000005</v>
      </c>
      <c r="AA65" s="30">
        <f t="shared" si="27"/>
        <v>0</v>
      </c>
      <c r="AB65" s="30">
        <f t="shared" si="27"/>
        <v>0</v>
      </c>
      <c r="AC65" s="30">
        <f t="shared" ref="AC65:AH65" si="28">SUM(AC66:AC73)</f>
        <v>4268.8303940000005</v>
      </c>
      <c r="AD65" s="30">
        <f t="shared" si="28"/>
        <v>0</v>
      </c>
      <c r="AE65" s="30">
        <f t="shared" si="28"/>
        <v>0</v>
      </c>
      <c r="AF65" s="30">
        <f t="shared" si="28"/>
        <v>0</v>
      </c>
      <c r="AG65" s="30">
        <f t="shared" si="28"/>
        <v>0</v>
      </c>
      <c r="AH65" s="30">
        <f t="shared" si="28"/>
        <v>0</v>
      </c>
    </row>
    <row r="66" spans="1:37" ht="57" customHeight="1" x14ac:dyDescent="0.25">
      <c r="A66" s="20">
        <v>1</v>
      </c>
      <c r="B66" s="157" t="s">
        <v>229</v>
      </c>
      <c r="C66" s="13" t="s">
        <v>122</v>
      </c>
      <c r="D66" s="13" t="s">
        <v>122</v>
      </c>
      <c r="E66" s="13" t="s">
        <v>230</v>
      </c>
      <c r="F66" s="36" t="s">
        <v>51</v>
      </c>
      <c r="G66" s="26"/>
      <c r="H66" s="26">
        <f t="shared" si="23"/>
        <v>974</v>
      </c>
      <c r="I66" s="26"/>
      <c r="J66" s="26"/>
      <c r="K66" s="26">
        <v>974</v>
      </c>
      <c r="L66" s="28"/>
      <c r="M66" s="28">
        <f t="shared" ref="M66:M73" si="29">SUM(N66:Q66)</f>
        <v>75</v>
      </c>
      <c r="N66" s="28"/>
      <c r="O66" s="28"/>
      <c r="P66" s="28">
        <v>75</v>
      </c>
      <c r="Q66" s="26"/>
      <c r="R66" s="26"/>
      <c r="S66" s="26"/>
      <c r="T66" s="28">
        <f t="shared" si="14"/>
        <v>75</v>
      </c>
      <c r="U66" s="37"/>
      <c r="V66" s="192"/>
      <c r="W66" s="28">
        <v>75</v>
      </c>
      <c r="X66" s="192"/>
      <c r="Y66" s="26">
        <f t="shared" ref="Y66:Y73" si="30">SUM(AA66:AD66)</f>
        <v>899</v>
      </c>
      <c r="Z66" s="26">
        <f t="shared" ref="Z66:Z73" si="31">SUM(AA66:AC66)</f>
        <v>899</v>
      </c>
      <c r="AA66" s="37"/>
      <c r="AB66" s="37"/>
      <c r="AC66" s="37">
        <v>899</v>
      </c>
      <c r="AD66" s="37"/>
      <c r="AE66" s="37"/>
      <c r="AF66" s="37"/>
      <c r="AG66" s="37"/>
      <c r="AH66" s="37"/>
    </row>
    <row r="67" spans="1:37" ht="51.75" customHeight="1" x14ac:dyDescent="0.25">
      <c r="A67" s="20">
        <v>2</v>
      </c>
      <c r="B67" s="157" t="s">
        <v>231</v>
      </c>
      <c r="C67" s="13" t="s">
        <v>85</v>
      </c>
      <c r="D67" s="13" t="s">
        <v>85</v>
      </c>
      <c r="E67" s="13" t="s">
        <v>230</v>
      </c>
      <c r="F67" s="36" t="s">
        <v>51</v>
      </c>
      <c r="G67" s="26"/>
      <c r="H67" s="26">
        <f t="shared" si="23"/>
        <v>106.62799399999994</v>
      </c>
      <c r="I67" s="26"/>
      <c r="J67" s="26"/>
      <c r="K67" s="26">
        <v>106.62799399999994</v>
      </c>
      <c r="L67" s="28"/>
      <c r="M67" s="28">
        <f t="shared" si="29"/>
        <v>75</v>
      </c>
      <c r="N67" s="28"/>
      <c r="O67" s="28"/>
      <c r="P67" s="28">
        <v>75</v>
      </c>
      <c r="Q67" s="26"/>
      <c r="R67" s="26"/>
      <c r="S67" s="26"/>
      <c r="T67" s="28">
        <f t="shared" si="14"/>
        <v>75</v>
      </c>
      <c r="U67" s="37"/>
      <c r="V67" s="192"/>
      <c r="W67" s="28">
        <v>75</v>
      </c>
      <c r="X67" s="192"/>
      <c r="Y67" s="26">
        <f t="shared" si="30"/>
        <v>31.627993999999944</v>
      </c>
      <c r="Z67" s="26">
        <f t="shared" si="31"/>
        <v>31.627993999999944</v>
      </c>
      <c r="AA67" s="37"/>
      <c r="AB67" s="37"/>
      <c r="AC67" s="37">
        <v>31.627993999999944</v>
      </c>
      <c r="AD67" s="37"/>
      <c r="AE67" s="37"/>
      <c r="AF67" s="37"/>
      <c r="AG67" s="37"/>
      <c r="AH67" s="37"/>
    </row>
    <row r="68" spans="1:37" ht="44.25" customHeight="1" x14ac:dyDescent="0.25">
      <c r="A68" s="20">
        <v>3</v>
      </c>
      <c r="B68" s="157" t="s">
        <v>232</v>
      </c>
      <c r="C68" s="13" t="s">
        <v>124</v>
      </c>
      <c r="D68" s="13" t="s">
        <v>124</v>
      </c>
      <c r="E68" s="13" t="s">
        <v>230</v>
      </c>
      <c r="F68" s="36" t="s">
        <v>51</v>
      </c>
      <c r="G68" s="26"/>
      <c r="H68" s="26">
        <f t="shared" si="23"/>
        <v>802</v>
      </c>
      <c r="I68" s="26"/>
      <c r="J68" s="26"/>
      <c r="K68" s="26">
        <v>802</v>
      </c>
      <c r="L68" s="28"/>
      <c r="M68" s="28">
        <f t="shared" si="29"/>
        <v>75</v>
      </c>
      <c r="N68" s="28"/>
      <c r="O68" s="28"/>
      <c r="P68" s="28">
        <v>75</v>
      </c>
      <c r="Q68" s="26"/>
      <c r="R68" s="26"/>
      <c r="S68" s="26"/>
      <c r="T68" s="28">
        <f t="shared" si="14"/>
        <v>75</v>
      </c>
      <c r="U68" s="37"/>
      <c r="V68" s="192"/>
      <c r="W68" s="28">
        <v>75</v>
      </c>
      <c r="X68" s="192"/>
      <c r="Y68" s="26">
        <f t="shared" si="30"/>
        <v>727</v>
      </c>
      <c r="Z68" s="26">
        <f t="shared" si="31"/>
        <v>727</v>
      </c>
      <c r="AA68" s="37"/>
      <c r="AB68" s="37"/>
      <c r="AC68" s="37">
        <v>727</v>
      </c>
      <c r="AD68" s="37"/>
      <c r="AE68" s="37"/>
      <c r="AF68" s="37"/>
      <c r="AG68" s="37"/>
      <c r="AH68" s="37"/>
    </row>
    <row r="69" spans="1:37" ht="44.25" customHeight="1" x14ac:dyDescent="0.25">
      <c r="A69" s="20">
        <v>4</v>
      </c>
      <c r="B69" s="157" t="s">
        <v>233</v>
      </c>
      <c r="C69" s="13" t="s">
        <v>41</v>
      </c>
      <c r="D69" s="13" t="s">
        <v>41</v>
      </c>
      <c r="E69" s="13" t="s">
        <v>230</v>
      </c>
      <c r="F69" s="36" t="s">
        <v>51</v>
      </c>
      <c r="G69" s="26"/>
      <c r="H69" s="26">
        <f t="shared" si="23"/>
        <v>789</v>
      </c>
      <c r="I69" s="26"/>
      <c r="J69" s="26"/>
      <c r="K69" s="26">
        <v>789</v>
      </c>
      <c r="L69" s="28"/>
      <c r="M69" s="28">
        <f t="shared" si="29"/>
        <v>75</v>
      </c>
      <c r="N69" s="28"/>
      <c r="O69" s="28"/>
      <c r="P69" s="28">
        <v>75</v>
      </c>
      <c r="Q69" s="26"/>
      <c r="R69" s="26"/>
      <c r="S69" s="26"/>
      <c r="T69" s="28">
        <f t="shared" si="14"/>
        <v>75</v>
      </c>
      <c r="U69" s="37"/>
      <c r="V69" s="192"/>
      <c r="W69" s="28">
        <v>75</v>
      </c>
      <c r="X69" s="192"/>
      <c r="Y69" s="26">
        <f t="shared" si="30"/>
        <v>714</v>
      </c>
      <c r="Z69" s="26">
        <f t="shared" si="31"/>
        <v>714</v>
      </c>
      <c r="AA69" s="37"/>
      <c r="AB69" s="37"/>
      <c r="AC69" s="37">
        <v>714</v>
      </c>
      <c r="AD69" s="37"/>
      <c r="AE69" s="37"/>
      <c r="AF69" s="37"/>
      <c r="AG69" s="37"/>
      <c r="AH69" s="37"/>
    </row>
    <row r="70" spans="1:37" ht="44.25" customHeight="1" x14ac:dyDescent="0.25">
      <c r="A70" s="20">
        <v>5</v>
      </c>
      <c r="B70" s="157" t="s">
        <v>234</v>
      </c>
      <c r="C70" s="13" t="s">
        <v>235</v>
      </c>
      <c r="D70" s="13" t="s">
        <v>235</v>
      </c>
      <c r="E70" s="13" t="s">
        <v>230</v>
      </c>
      <c r="F70" s="36" t="s">
        <v>51</v>
      </c>
      <c r="G70" s="26"/>
      <c r="H70" s="26">
        <f t="shared" si="23"/>
        <v>805</v>
      </c>
      <c r="I70" s="26"/>
      <c r="J70" s="26"/>
      <c r="K70" s="26">
        <v>805</v>
      </c>
      <c r="L70" s="28"/>
      <c r="M70" s="28">
        <f t="shared" si="29"/>
        <v>75</v>
      </c>
      <c r="N70" s="28"/>
      <c r="O70" s="28"/>
      <c r="P70" s="28">
        <v>75</v>
      </c>
      <c r="Q70" s="26"/>
      <c r="R70" s="26"/>
      <c r="S70" s="26"/>
      <c r="T70" s="28">
        <f t="shared" si="14"/>
        <v>75</v>
      </c>
      <c r="U70" s="37"/>
      <c r="V70" s="192"/>
      <c r="W70" s="28">
        <v>75</v>
      </c>
      <c r="X70" s="192"/>
      <c r="Y70" s="26">
        <f t="shared" si="30"/>
        <v>730</v>
      </c>
      <c r="Z70" s="26">
        <f t="shared" si="31"/>
        <v>730</v>
      </c>
      <c r="AA70" s="37"/>
      <c r="AB70" s="37"/>
      <c r="AC70" s="37">
        <v>730</v>
      </c>
      <c r="AD70" s="37"/>
      <c r="AE70" s="37"/>
      <c r="AF70" s="37"/>
      <c r="AG70" s="37"/>
      <c r="AH70" s="37"/>
    </row>
    <row r="71" spans="1:37" ht="44.25" customHeight="1" x14ac:dyDescent="0.25">
      <c r="A71" s="20">
        <v>6</v>
      </c>
      <c r="B71" s="157" t="s">
        <v>236</v>
      </c>
      <c r="C71" s="13" t="s">
        <v>237</v>
      </c>
      <c r="D71" s="13" t="s">
        <v>237</v>
      </c>
      <c r="E71" s="13" t="s">
        <v>230</v>
      </c>
      <c r="F71" s="36" t="s">
        <v>51</v>
      </c>
      <c r="G71" s="26"/>
      <c r="H71" s="26">
        <f t="shared" si="23"/>
        <v>487.16399999999999</v>
      </c>
      <c r="I71" s="26"/>
      <c r="J71" s="26"/>
      <c r="K71" s="26">
        <v>487.16399999999999</v>
      </c>
      <c r="L71" s="28"/>
      <c r="M71" s="28">
        <f t="shared" si="29"/>
        <v>75</v>
      </c>
      <c r="N71" s="28"/>
      <c r="O71" s="28"/>
      <c r="P71" s="28">
        <v>75</v>
      </c>
      <c r="Q71" s="26"/>
      <c r="R71" s="26"/>
      <c r="S71" s="26"/>
      <c r="T71" s="28">
        <f t="shared" si="14"/>
        <v>75</v>
      </c>
      <c r="U71" s="37"/>
      <c r="V71" s="192"/>
      <c r="W71" s="28">
        <v>75</v>
      </c>
      <c r="X71" s="192"/>
      <c r="Y71" s="26">
        <f t="shared" si="30"/>
        <v>412.16399999999999</v>
      </c>
      <c r="Z71" s="26">
        <f t="shared" si="31"/>
        <v>412.16399999999999</v>
      </c>
      <c r="AA71" s="37"/>
      <c r="AB71" s="37"/>
      <c r="AC71" s="37">
        <v>412.16399999999999</v>
      </c>
      <c r="AD71" s="37"/>
      <c r="AE71" s="37"/>
      <c r="AF71" s="37"/>
      <c r="AG71" s="37"/>
      <c r="AH71" s="37"/>
    </row>
    <row r="72" spans="1:37" ht="44.25" customHeight="1" x14ac:dyDescent="0.25">
      <c r="A72" s="20">
        <v>7</v>
      </c>
      <c r="B72" s="157" t="s">
        <v>238</v>
      </c>
      <c r="C72" s="13" t="s">
        <v>37</v>
      </c>
      <c r="D72" s="13" t="s">
        <v>37</v>
      </c>
      <c r="E72" s="13" t="s">
        <v>230</v>
      </c>
      <c r="F72" s="36" t="s">
        <v>51</v>
      </c>
      <c r="G72" s="26"/>
      <c r="H72" s="26">
        <f t="shared" si="23"/>
        <v>472.03840000000002</v>
      </c>
      <c r="I72" s="26"/>
      <c r="J72" s="26"/>
      <c r="K72" s="26">
        <v>472.03840000000002</v>
      </c>
      <c r="L72" s="28"/>
      <c r="M72" s="28">
        <f t="shared" si="29"/>
        <v>75</v>
      </c>
      <c r="N72" s="28"/>
      <c r="O72" s="28"/>
      <c r="P72" s="28">
        <v>75</v>
      </c>
      <c r="Q72" s="26"/>
      <c r="R72" s="26"/>
      <c r="S72" s="26"/>
      <c r="T72" s="28">
        <f t="shared" si="14"/>
        <v>75</v>
      </c>
      <c r="U72" s="37"/>
      <c r="V72" s="192"/>
      <c r="W72" s="28">
        <v>75</v>
      </c>
      <c r="X72" s="192"/>
      <c r="Y72" s="26">
        <f t="shared" si="30"/>
        <v>397.03840000000002</v>
      </c>
      <c r="Z72" s="26">
        <f t="shared" si="31"/>
        <v>397.03840000000002</v>
      </c>
      <c r="AA72" s="37"/>
      <c r="AB72" s="37"/>
      <c r="AC72" s="37">
        <v>397.03840000000002</v>
      </c>
      <c r="AD72" s="37"/>
      <c r="AE72" s="37"/>
      <c r="AF72" s="37"/>
      <c r="AG72" s="37"/>
      <c r="AH72" s="37"/>
    </row>
    <row r="73" spans="1:37" ht="53.25" customHeight="1" x14ac:dyDescent="0.25">
      <c r="A73" s="20">
        <v>8</v>
      </c>
      <c r="B73" s="157" t="s">
        <v>239</v>
      </c>
      <c r="C73" s="13" t="s">
        <v>240</v>
      </c>
      <c r="D73" s="13" t="s">
        <v>240</v>
      </c>
      <c r="E73" s="13" t="s">
        <v>230</v>
      </c>
      <c r="F73" s="36" t="s">
        <v>51</v>
      </c>
      <c r="G73" s="26"/>
      <c r="H73" s="26">
        <f t="shared" si="23"/>
        <v>433</v>
      </c>
      <c r="I73" s="26"/>
      <c r="J73" s="26"/>
      <c r="K73" s="26">
        <v>433</v>
      </c>
      <c r="L73" s="28"/>
      <c r="M73" s="28">
        <f t="shared" si="29"/>
        <v>75</v>
      </c>
      <c r="N73" s="28"/>
      <c r="O73" s="28"/>
      <c r="P73" s="28">
        <v>75</v>
      </c>
      <c r="Q73" s="26"/>
      <c r="R73" s="26"/>
      <c r="S73" s="26"/>
      <c r="T73" s="28">
        <f t="shared" si="14"/>
        <v>75</v>
      </c>
      <c r="U73" s="37"/>
      <c r="V73" s="192"/>
      <c r="W73" s="28">
        <v>75</v>
      </c>
      <c r="X73" s="192"/>
      <c r="Y73" s="26">
        <f t="shared" si="30"/>
        <v>358</v>
      </c>
      <c r="Z73" s="26">
        <f t="shared" si="31"/>
        <v>358</v>
      </c>
      <c r="AA73" s="37"/>
      <c r="AB73" s="37"/>
      <c r="AC73" s="37">
        <v>358</v>
      </c>
      <c r="AD73" s="37"/>
      <c r="AE73" s="37"/>
      <c r="AF73" s="37"/>
      <c r="AG73" s="37"/>
      <c r="AH73" s="37"/>
    </row>
    <row r="74" spans="1:37" s="1" customFormat="1" ht="34.5" customHeight="1" x14ac:dyDescent="0.25">
      <c r="A74" s="111" t="s">
        <v>295</v>
      </c>
      <c r="B74" s="97" t="s">
        <v>114</v>
      </c>
      <c r="C74" s="8"/>
      <c r="D74" s="8"/>
      <c r="E74" s="115"/>
      <c r="F74" s="176"/>
      <c r="G74" s="7"/>
      <c r="H74" s="7">
        <f t="shared" ref="H74:N74" si="32">H75+H102</f>
        <v>155818</v>
      </c>
      <c r="I74" s="7">
        <f t="shared" si="32"/>
        <v>113652</v>
      </c>
      <c r="J74" s="7">
        <f t="shared" si="32"/>
        <v>9186</v>
      </c>
      <c r="K74" s="7">
        <f t="shared" si="32"/>
        <v>32980</v>
      </c>
      <c r="L74" s="7">
        <f t="shared" si="32"/>
        <v>3974</v>
      </c>
      <c r="M74" s="7">
        <f t="shared" si="32"/>
        <v>3974</v>
      </c>
      <c r="N74" s="7">
        <f t="shared" si="32"/>
        <v>3085</v>
      </c>
      <c r="O74" s="40">
        <f>SUM(P74:S74)</f>
        <v>145554</v>
      </c>
      <c r="P74" s="7">
        <f t="shared" ref="P74:AF74" si="33">P75+P102</f>
        <v>106658</v>
      </c>
      <c r="Q74" s="7">
        <f t="shared" si="33"/>
        <v>5931</v>
      </c>
      <c r="R74" s="7">
        <f t="shared" si="33"/>
        <v>32965</v>
      </c>
      <c r="S74" s="7">
        <f t="shared" si="33"/>
        <v>0</v>
      </c>
      <c r="T74" s="7">
        <f t="shared" si="33"/>
        <v>89589</v>
      </c>
      <c r="U74" s="7">
        <f t="shared" si="33"/>
        <v>79989</v>
      </c>
      <c r="V74" s="7">
        <f t="shared" si="33"/>
        <v>1200</v>
      </c>
      <c r="W74" s="7">
        <f t="shared" si="33"/>
        <v>8925</v>
      </c>
      <c r="X74" s="7">
        <f t="shared" si="33"/>
        <v>0</v>
      </c>
      <c r="Y74" s="7">
        <f t="shared" si="33"/>
        <v>34713</v>
      </c>
      <c r="Z74" s="7">
        <f t="shared" si="33"/>
        <v>34713</v>
      </c>
      <c r="AA74" s="7">
        <f t="shared" si="33"/>
        <v>34713</v>
      </c>
      <c r="AB74" s="7">
        <f t="shared" si="33"/>
        <v>0</v>
      </c>
      <c r="AC74" s="7">
        <f t="shared" si="33"/>
        <v>0</v>
      </c>
      <c r="AD74" s="7">
        <f t="shared" si="33"/>
        <v>0</v>
      </c>
      <c r="AE74" s="7">
        <f t="shared" si="33"/>
        <v>0</v>
      </c>
      <c r="AF74" s="7">
        <f t="shared" si="33"/>
        <v>0</v>
      </c>
      <c r="AG74" s="7"/>
      <c r="AH74" s="7"/>
    </row>
    <row r="75" spans="1:37" s="1" customFormat="1" ht="62.25" customHeight="1" x14ac:dyDescent="0.25">
      <c r="A75" s="111" t="s">
        <v>312</v>
      </c>
      <c r="B75" s="97" t="s">
        <v>115</v>
      </c>
      <c r="C75" s="8"/>
      <c r="D75" s="8"/>
      <c r="E75" s="115"/>
      <c r="F75" s="176"/>
      <c r="G75" s="7"/>
      <c r="H75" s="7">
        <f t="shared" ref="H75:Z75" si="34">H76+H79+H92+H99</f>
        <v>73921</v>
      </c>
      <c r="I75" s="7">
        <f t="shared" si="34"/>
        <v>69188</v>
      </c>
      <c r="J75" s="7">
        <f t="shared" si="34"/>
        <v>0</v>
      </c>
      <c r="K75" s="7">
        <f t="shared" si="34"/>
        <v>4733</v>
      </c>
      <c r="L75" s="7">
        <f t="shared" si="34"/>
        <v>0</v>
      </c>
      <c r="M75" s="7">
        <f t="shared" si="34"/>
        <v>0</v>
      </c>
      <c r="N75" s="7">
        <f t="shared" si="34"/>
        <v>0</v>
      </c>
      <c r="O75" s="7">
        <f t="shared" si="34"/>
        <v>73618</v>
      </c>
      <c r="P75" s="7">
        <f t="shared" si="34"/>
        <v>68900</v>
      </c>
      <c r="Q75" s="7">
        <f t="shared" si="34"/>
        <v>0</v>
      </c>
      <c r="R75" s="7">
        <f t="shared" si="34"/>
        <v>4718</v>
      </c>
      <c r="S75" s="7">
        <f t="shared" si="34"/>
        <v>0</v>
      </c>
      <c r="T75" s="7">
        <f t="shared" si="34"/>
        <v>50783</v>
      </c>
      <c r="U75" s="7">
        <f t="shared" si="34"/>
        <v>50466</v>
      </c>
      <c r="V75" s="7">
        <f t="shared" si="34"/>
        <v>0</v>
      </c>
      <c r="W75" s="7">
        <f t="shared" si="34"/>
        <v>317</v>
      </c>
      <c r="X75" s="7">
        <f t="shared" si="34"/>
        <v>0</v>
      </c>
      <c r="Y75" s="7">
        <f t="shared" si="34"/>
        <v>16702</v>
      </c>
      <c r="Z75" s="7">
        <f t="shared" si="34"/>
        <v>16702</v>
      </c>
      <c r="AA75" s="7">
        <f>AA76+AA79+AA92+AA99</f>
        <v>16702</v>
      </c>
      <c r="AB75" s="7">
        <f>AB76+AB79+AB92</f>
        <v>0</v>
      </c>
      <c r="AC75" s="7">
        <f>AC76+AC79+AC92</f>
        <v>0</v>
      </c>
      <c r="AD75" s="7">
        <f>AD76+AD79+AD92</f>
        <v>0</v>
      </c>
      <c r="AE75" s="7">
        <f>AE76+AE79+AE92</f>
        <v>0</v>
      </c>
      <c r="AF75" s="7">
        <f>AF76+AF79+AF92</f>
        <v>0</v>
      </c>
      <c r="AG75" s="7"/>
      <c r="AH75" s="7"/>
    </row>
    <row r="76" spans="1:37" s="1" customFormat="1" x14ac:dyDescent="0.25">
      <c r="A76" s="20"/>
      <c r="B76" s="97" t="s">
        <v>116</v>
      </c>
      <c r="C76" s="8"/>
      <c r="D76" s="8"/>
      <c r="E76" s="115"/>
      <c r="F76" s="176"/>
      <c r="G76" s="7"/>
      <c r="H76" s="7">
        <f>SUM(H77:H78)</f>
        <v>8616</v>
      </c>
      <c r="I76" s="7">
        <f t="shared" ref="I76:AF76" si="35">SUM(I77:I78)</f>
        <v>8033</v>
      </c>
      <c r="J76" s="7">
        <f t="shared" si="35"/>
        <v>0</v>
      </c>
      <c r="K76" s="7">
        <f t="shared" si="35"/>
        <v>583</v>
      </c>
      <c r="L76" s="7">
        <f t="shared" si="35"/>
        <v>0</v>
      </c>
      <c r="M76" s="7">
        <f t="shared" si="35"/>
        <v>0</v>
      </c>
      <c r="N76" s="7">
        <f t="shared" si="35"/>
        <v>0</v>
      </c>
      <c r="O76" s="7">
        <f t="shared" si="35"/>
        <v>8616</v>
      </c>
      <c r="P76" s="7">
        <f t="shared" si="35"/>
        <v>8033</v>
      </c>
      <c r="Q76" s="7">
        <f t="shared" si="35"/>
        <v>0</v>
      </c>
      <c r="R76" s="7">
        <f t="shared" si="35"/>
        <v>583</v>
      </c>
      <c r="S76" s="7">
        <f t="shared" si="35"/>
        <v>0</v>
      </c>
      <c r="T76" s="7">
        <f t="shared" si="35"/>
        <v>5131</v>
      </c>
      <c r="U76" s="7">
        <f t="shared" si="35"/>
        <v>5016</v>
      </c>
      <c r="V76" s="7">
        <f t="shared" si="35"/>
        <v>0</v>
      </c>
      <c r="W76" s="7">
        <f t="shared" si="35"/>
        <v>115</v>
      </c>
      <c r="X76" s="7">
        <f t="shared" si="35"/>
        <v>0</v>
      </c>
      <c r="Y76" s="7">
        <f t="shared" si="35"/>
        <v>2688</v>
      </c>
      <c r="Z76" s="7">
        <f>SUM(Z77:Z78)</f>
        <v>2688</v>
      </c>
      <c r="AA76" s="7">
        <f t="shared" si="35"/>
        <v>2688</v>
      </c>
      <c r="AB76" s="7">
        <f t="shared" si="35"/>
        <v>0</v>
      </c>
      <c r="AC76" s="7">
        <f t="shared" si="35"/>
        <v>0</v>
      </c>
      <c r="AD76" s="7">
        <f t="shared" si="35"/>
        <v>0</v>
      </c>
      <c r="AE76" s="7">
        <f t="shared" si="35"/>
        <v>0</v>
      </c>
      <c r="AF76" s="7">
        <f t="shared" si="35"/>
        <v>0</v>
      </c>
      <c r="AG76" s="7"/>
      <c r="AH76" s="7"/>
    </row>
    <row r="77" spans="1:37" ht="47.25" x14ac:dyDescent="0.25">
      <c r="A77" s="20">
        <v>1</v>
      </c>
      <c r="B77" s="98" t="s">
        <v>117</v>
      </c>
      <c r="C77" s="13"/>
      <c r="D77" s="13" t="s">
        <v>79</v>
      </c>
      <c r="E77" s="13" t="s">
        <v>25</v>
      </c>
      <c r="F77" s="36">
        <v>2022</v>
      </c>
      <c r="G77" s="15"/>
      <c r="H77" s="15">
        <f>SUM(I77:L77)</f>
        <v>2816</v>
      </c>
      <c r="I77" s="15">
        <v>2633</v>
      </c>
      <c r="J77" s="15">
        <v>0</v>
      </c>
      <c r="K77" s="15">
        <v>183</v>
      </c>
      <c r="L77" s="15"/>
      <c r="M77" s="15"/>
      <c r="N77" s="15"/>
      <c r="O77" s="19">
        <f>SUM(P77:S77)</f>
        <v>2816</v>
      </c>
      <c r="P77" s="15">
        <f t="shared" ref="P77:R78" si="36">I77</f>
        <v>2633</v>
      </c>
      <c r="Q77" s="15">
        <f t="shared" si="36"/>
        <v>0</v>
      </c>
      <c r="R77" s="15">
        <f t="shared" si="36"/>
        <v>183</v>
      </c>
      <c r="S77" s="15"/>
      <c r="T77" s="15">
        <f t="shared" si="14"/>
        <v>1494</v>
      </c>
      <c r="U77" s="15">
        <f>828+AA77</f>
        <v>1494</v>
      </c>
      <c r="V77" s="15">
        <v>0</v>
      </c>
      <c r="W77" s="15">
        <v>0</v>
      </c>
      <c r="X77" s="15"/>
      <c r="Y77" s="15">
        <f t="shared" ref="Y77:Y117" si="37">SUM(AA77:AD77)</f>
        <v>666</v>
      </c>
      <c r="Z77" s="15">
        <f t="shared" ref="Z77:Z112" si="38">SUM(AA77:AC77)</f>
        <v>666</v>
      </c>
      <c r="AA77" s="15">
        <f>VLOOKUP(B77,'[9]Bieu dau tu'!$B$91:$AF$187,31,0)</f>
        <v>666</v>
      </c>
      <c r="AB77" s="15"/>
      <c r="AC77" s="15"/>
      <c r="AD77" s="15"/>
      <c r="AE77" s="15"/>
      <c r="AF77" s="15"/>
      <c r="AG77" s="15"/>
      <c r="AH77" s="15"/>
    </row>
    <row r="78" spans="1:37" ht="47.25" x14ac:dyDescent="0.25">
      <c r="A78" s="20">
        <v>2</v>
      </c>
      <c r="B78" s="98" t="s">
        <v>118</v>
      </c>
      <c r="C78" s="13"/>
      <c r="D78" s="13" t="s">
        <v>41</v>
      </c>
      <c r="E78" s="13" t="s">
        <v>25</v>
      </c>
      <c r="F78" s="36">
        <v>2022</v>
      </c>
      <c r="G78" s="15"/>
      <c r="H78" s="15">
        <f>SUM(I78:L78)</f>
        <v>5800</v>
      </c>
      <c r="I78" s="15">
        <v>5400</v>
      </c>
      <c r="J78" s="15">
        <v>0</v>
      </c>
      <c r="K78" s="15">
        <v>400</v>
      </c>
      <c r="L78" s="15"/>
      <c r="M78" s="15"/>
      <c r="N78" s="15"/>
      <c r="O78" s="19">
        <f>SUM(P78:S78)</f>
        <v>5800</v>
      </c>
      <c r="P78" s="15">
        <f t="shared" si="36"/>
        <v>5400</v>
      </c>
      <c r="Q78" s="15">
        <f t="shared" si="36"/>
        <v>0</v>
      </c>
      <c r="R78" s="15">
        <f t="shared" si="36"/>
        <v>400</v>
      </c>
      <c r="S78" s="15"/>
      <c r="T78" s="15">
        <f t="shared" si="14"/>
        <v>3637</v>
      </c>
      <c r="U78" s="15">
        <f>1500+AA78</f>
        <v>3522</v>
      </c>
      <c r="V78" s="15">
        <v>0</v>
      </c>
      <c r="W78" s="15">
        <v>115</v>
      </c>
      <c r="X78" s="15"/>
      <c r="Y78" s="15">
        <f t="shared" si="37"/>
        <v>2022</v>
      </c>
      <c r="Z78" s="15">
        <f t="shared" si="38"/>
        <v>2022</v>
      </c>
      <c r="AA78" s="15">
        <f>VLOOKUP(B78,'[9]Bieu dau tu'!$B$91:$AF$187,31,0)</f>
        <v>2022</v>
      </c>
      <c r="AB78" s="15">
        <v>0</v>
      </c>
      <c r="AC78" s="15"/>
      <c r="AD78" s="15"/>
      <c r="AE78" s="15"/>
      <c r="AF78" s="15"/>
      <c r="AG78" s="15"/>
      <c r="AH78" s="15">
        <f>VLOOKUP(B78,'[10]Bieu 08'!$B$56:$AG$69,23,0)</f>
        <v>0</v>
      </c>
    </row>
    <row r="79" spans="1:37" s="1" customFormat="1" x14ac:dyDescent="0.25">
      <c r="A79" s="20"/>
      <c r="B79" s="97" t="s">
        <v>119</v>
      </c>
      <c r="C79" s="8"/>
      <c r="D79" s="8"/>
      <c r="E79" s="8"/>
      <c r="F79" s="176"/>
      <c r="G79" s="7"/>
      <c r="H79" s="7">
        <f t="shared" ref="H79:Z79" si="39">SUM(H80:H91)</f>
        <v>47302</v>
      </c>
      <c r="I79" s="7">
        <f t="shared" si="39"/>
        <v>44281</v>
      </c>
      <c r="J79" s="7">
        <f t="shared" si="39"/>
        <v>0</v>
      </c>
      <c r="K79" s="7">
        <f t="shared" si="39"/>
        <v>3021</v>
      </c>
      <c r="L79" s="7">
        <f t="shared" si="39"/>
        <v>0</v>
      </c>
      <c r="M79" s="7">
        <f t="shared" si="39"/>
        <v>0</v>
      </c>
      <c r="N79" s="7">
        <f t="shared" si="39"/>
        <v>0</v>
      </c>
      <c r="O79" s="7">
        <f t="shared" si="39"/>
        <v>47302</v>
      </c>
      <c r="P79" s="7">
        <f t="shared" si="39"/>
        <v>44281</v>
      </c>
      <c r="Q79" s="7">
        <f t="shared" si="39"/>
        <v>0</v>
      </c>
      <c r="R79" s="7">
        <f t="shared" si="39"/>
        <v>3021</v>
      </c>
      <c r="S79" s="7">
        <f t="shared" si="39"/>
        <v>0</v>
      </c>
      <c r="T79" s="7">
        <f t="shared" si="39"/>
        <v>33349</v>
      </c>
      <c r="U79" s="7">
        <f t="shared" si="39"/>
        <v>33349</v>
      </c>
      <c r="V79" s="7">
        <f t="shared" si="39"/>
        <v>0</v>
      </c>
      <c r="W79" s="7">
        <f t="shared" si="39"/>
        <v>0</v>
      </c>
      <c r="X79" s="7">
        <f t="shared" si="39"/>
        <v>0</v>
      </c>
      <c r="Y79" s="7">
        <f t="shared" si="39"/>
        <v>12031</v>
      </c>
      <c r="Z79" s="7">
        <f t="shared" si="39"/>
        <v>12031</v>
      </c>
      <c r="AA79" s="7">
        <f>SUM(AA80:AA91)</f>
        <v>12031</v>
      </c>
      <c r="AB79" s="7">
        <f t="shared" ref="AB79:AH79" si="40">SUM(AB80:AB91)</f>
        <v>0</v>
      </c>
      <c r="AC79" s="7">
        <f t="shared" si="40"/>
        <v>0</v>
      </c>
      <c r="AD79" s="7">
        <f t="shared" si="40"/>
        <v>0</v>
      </c>
      <c r="AE79" s="7">
        <f t="shared" si="40"/>
        <v>0</v>
      </c>
      <c r="AF79" s="7">
        <f t="shared" si="40"/>
        <v>0</v>
      </c>
      <c r="AG79" s="7">
        <f t="shared" si="40"/>
        <v>0</v>
      </c>
      <c r="AH79" s="7">
        <f t="shared" si="40"/>
        <v>0</v>
      </c>
      <c r="AI79" s="175">
        <f>SUM(AI80:AI85)</f>
        <v>0</v>
      </c>
      <c r="AJ79" s="7">
        <f>SUM(AJ80:AJ85)</f>
        <v>0</v>
      </c>
      <c r="AK79" s="7">
        <f>SUM(AK80:AK85)</f>
        <v>0</v>
      </c>
    </row>
    <row r="80" spans="1:37" ht="31.5" x14ac:dyDescent="0.25">
      <c r="A80" s="20">
        <v>1</v>
      </c>
      <c r="B80" s="99" t="s">
        <v>129</v>
      </c>
      <c r="C80" s="13"/>
      <c r="D80" s="13" t="s">
        <v>130</v>
      </c>
      <c r="E80" s="13" t="s">
        <v>131</v>
      </c>
      <c r="F80" s="36">
        <v>2022</v>
      </c>
      <c r="G80" s="15"/>
      <c r="H80" s="15">
        <f t="shared" ref="H80:H85" si="41">SUM(I80:L80)</f>
        <v>1800</v>
      </c>
      <c r="I80" s="15">
        <v>1800</v>
      </c>
      <c r="J80" s="15">
        <v>0</v>
      </c>
      <c r="K80" s="15">
        <v>0</v>
      </c>
      <c r="L80" s="15"/>
      <c r="M80" s="15"/>
      <c r="N80" s="15"/>
      <c r="O80" s="19">
        <f t="shared" ref="O80:O91" si="42">SUM(P80:S80)</f>
        <v>1800</v>
      </c>
      <c r="P80" s="15">
        <f t="shared" ref="P80:P91" si="43">I80</f>
        <v>1800</v>
      </c>
      <c r="Q80" s="15">
        <f t="shared" ref="Q80:Q91" si="44">J80</f>
        <v>0</v>
      </c>
      <c r="R80" s="15">
        <f t="shared" ref="R80:R91" si="45">K80</f>
        <v>0</v>
      </c>
      <c r="S80" s="15"/>
      <c r="T80" s="15">
        <f t="shared" si="14"/>
        <v>1000</v>
      </c>
      <c r="U80" s="15">
        <v>1000</v>
      </c>
      <c r="V80" s="15">
        <v>0</v>
      </c>
      <c r="W80" s="15">
        <v>0</v>
      </c>
      <c r="X80" s="15"/>
      <c r="Y80" s="15">
        <f t="shared" si="37"/>
        <v>800</v>
      </c>
      <c r="Z80" s="15">
        <f t="shared" si="38"/>
        <v>800</v>
      </c>
      <c r="AA80" s="15">
        <v>800</v>
      </c>
      <c r="AB80" s="15">
        <v>0</v>
      </c>
      <c r="AC80" s="15"/>
      <c r="AD80" s="15"/>
      <c r="AE80" s="15"/>
      <c r="AF80" s="15"/>
      <c r="AG80" s="15"/>
      <c r="AH80" s="15"/>
    </row>
    <row r="81" spans="1:39" ht="45.75" customHeight="1" x14ac:dyDescent="0.25">
      <c r="A81" s="20">
        <v>2</v>
      </c>
      <c r="B81" s="171" t="s">
        <v>132</v>
      </c>
      <c r="C81" s="13"/>
      <c r="D81" s="13" t="s">
        <v>122</v>
      </c>
      <c r="E81" s="13" t="s">
        <v>121</v>
      </c>
      <c r="F81" s="36" t="s">
        <v>133</v>
      </c>
      <c r="G81" s="15"/>
      <c r="H81" s="15">
        <f t="shared" si="41"/>
        <v>4600</v>
      </c>
      <c r="I81" s="15">
        <v>4500</v>
      </c>
      <c r="J81" s="15">
        <v>0</v>
      </c>
      <c r="K81" s="15">
        <v>100</v>
      </c>
      <c r="L81" s="15"/>
      <c r="M81" s="15"/>
      <c r="N81" s="15"/>
      <c r="O81" s="19">
        <f t="shared" si="42"/>
        <v>4600</v>
      </c>
      <c r="P81" s="15">
        <f t="shared" si="43"/>
        <v>4500</v>
      </c>
      <c r="Q81" s="15">
        <f t="shared" si="44"/>
        <v>0</v>
      </c>
      <c r="R81" s="15">
        <f t="shared" si="45"/>
        <v>100</v>
      </c>
      <c r="S81" s="15"/>
      <c r="T81" s="15">
        <f t="shared" si="14"/>
        <v>2578</v>
      </c>
      <c r="U81" s="15">
        <f>1500+1078</f>
        <v>2578</v>
      </c>
      <c r="V81" s="15">
        <v>0</v>
      </c>
      <c r="W81" s="15">
        <v>0</v>
      </c>
      <c r="X81" s="15"/>
      <c r="Y81" s="15">
        <f t="shared" si="37"/>
        <v>100</v>
      </c>
      <c r="Z81" s="15">
        <f t="shared" si="38"/>
        <v>100</v>
      </c>
      <c r="AA81" s="15">
        <v>100</v>
      </c>
      <c r="AB81" s="15">
        <v>0</v>
      </c>
      <c r="AC81" s="15"/>
      <c r="AD81" s="15"/>
      <c r="AE81" s="15"/>
      <c r="AF81" s="15"/>
      <c r="AG81" s="15"/>
      <c r="AH81" s="15"/>
    </row>
    <row r="82" spans="1:39" ht="47.25" x14ac:dyDescent="0.25">
      <c r="A82" s="20">
        <v>3</v>
      </c>
      <c r="B82" s="171" t="s">
        <v>134</v>
      </c>
      <c r="C82" s="39"/>
      <c r="D82" s="13" t="s">
        <v>122</v>
      </c>
      <c r="E82" s="13" t="s">
        <v>135</v>
      </c>
      <c r="F82" s="36" t="s">
        <v>87</v>
      </c>
      <c r="G82" s="13" t="str">
        <f>VLOOKUP(B82,'[11]Bieu 11A (DTPT)'!$B$14:$F$93,5,0)</f>
        <v>1303/QĐ-UBND ngày 04/5/2023</v>
      </c>
      <c r="H82" s="19">
        <f t="shared" si="41"/>
        <v>7000</v>
      </c>
      <c r="I82" s="19">
        <v>6150</v>
      </c>
      <c r="J82" s="19"/>
      <c r="K82" s="19">
        <v>850</v>
      </c>
      <c r="L82" s="69"/>
      <c r="M82" s="36"/>
      <c r="N82" s="39"/>
      <c r="O82" s="19">
        <f t="shared" si="42"/>
        <v>7000</v>
      </c>
      <c r="P82" s="15">
        <f t="shared" si="43"/>
        <v>6150</v>
      </c>
      <c r="Q82" s="15">
        <f t="shared" si="44"/>
        <v>0</v>
      </c>
      <c r="R82" s="15">
        <f t="shared" si="45"/>
        <v>850</v>
      </c>
      <c r="S82" s="39"/>
      <c r="T82" s="19">
        <f t="shared" ref="T82:T91" si="46">SUM(U82:X82)</f>
        <v>5859</v>
      </c>
      <c r="U82" s="39">
        <f>2000+3859</f>
        <v>5859</v>
      </c>
      <c r="V82" s="39"/>
      <c r="W82" s="39"/>
      <c r="X82" s="39"/>
      <c r="Y82" s="19">
        <f t="shared" si="37"/>
        <v>1141</v>
      </c>
      <c r="Z82" s="19">
        <f t="shared" si="38"/>
        <v>1141</v>
      </c>
      <c r="AA82" s="15">
        <v>1141</v>
      </c>
      <c r="AB82" s="39"/>
      <c r="AC82" s="15"/>
      <c r="AD82" s="39"/>
      <c r="AE82" s="19">
        <f>VLOOKUP(B82,'[6]Mau bieu 01a'!$B$97:$U$177,11,0)</f>
        <v>0</v>
      </c>
      <c r="AF82" s="90">
        <v>0</v>
      </c>
      <c r="AG82" s="20"/>
      <c r="AH82" s="69"/>
    </row>
    <row r="83" spans="1:39" ht="47.25" x14ac:dyDescent="0.25">
      <c r="A83" s="20">
        <v>4</v>
      </c>
      <c r="B83" s="92" t="s">
        <v>136</v>
      </c>
      <c r="C83" s="39"/>
      <c r="D83" s="13" t="s">
        <v>126</v>
      </c>
      <c r="E83" s="13" t="s">
        <v>127</v>
      </c>
      <c r="F83" s="36" t="s">
        <v>87</v>
      </c>
      <c r="G83" s="13" t="s">
        <v>137</v>
      </c>
      <c r="H83" s="19">
        <f t="shared" si="41"/>
        <v>4500</v>
      </c>
      <c r="I83" s="19">
        <v>4300</v>
      </c>
      <c r="J83" s="19"/>
      <c r="K83" s="19">
        <v>200</v>
      </c>
      <c r="L83" s="69"/>
      <c r="M83" s="36"/>
      <c r="N83" s="39"/>
      <c r="O83" s="19">
        <f t="shared" si="42"/>
        <v>4500</v>
      </c>
      <c r="P83" s="15">
        <f t="shared" si="43"/>
        <v>4300</v>
      </c>
      <c r="Q83" s="15">
        <f t="shared" si="44"/>
        <v>0</v>
      </c>
      <c r="R83" s="15">
        <f t="shared" si="45"/>
        <v>200</v>
      </c>
      <c r="S83" s="39"/>
      <c r="T83" s="19">
        <f t="shared" si="46"/>
        <v>4000</v>
      </c>
      <c r="U83" s="39">
        <f>2000+2000</f>
        <v>4000</v>
      </c>
      <c r="V83" s="39"/>
      <c r="W83" s="39"/>
      <c r="X83" s="39"/>
      <c r="Y83" s="19">
        <f t="shared" si="37"/>
        <v>500</v>
      </c>
      <c r="Z83" s="19">
        <f t="shared" si="38"/>
        <v>500</v>
      </c>
      <c r="AA83" s="15">
        <v>500</v>
      </c>
      <c r="AB83" s="39"/>
      <c r="AC83" s="15"/>
      <c r="AD83" s="39"/>
      <c r="AE83" s="19">
        <f>VLOOKUP(B83,'[6]Mau bieu 01a'!$B$97:$U$177,11,0)</f>
        <v>0</v>
      </c>
      <c r="AF83" s="90">
        <v>0</v>
      </c>
      <c r="AG83" s="20"/>
      <c r="AH83" s="69"/>
    </row>
    <row r="84" spans="1:39" ht="47.25" x14ac:dyDescent="0.25">
      <c r="A84" s="20">
        <v>5</v>
      </c>
      <c r="B84" s="18" t="s">
        <v>139</v>
      </c>
      <c r="C84" s="39"/>
      <c r="D84" s="13" t="s">
        <v>71</v>
      </c>
      <c r="E84" s="13" t="s">
        <v>138</v>
      </c>
      <c r="F84" s="36" t="s">
        <v>87</v>
      </c>
      <c r="G84" s="13" t="str">
        <f>VLOOKUP(B84,'[11]Bieu 11A (DTPT)'!$B$14:$F$93,5,0)</f>
        <v>693/QĐ-UBND ngày 21/3/2023</v>
      </c>
      <c r="H84" s="19">
        <f t="shared" si="41"/>
        <v>3000</v>
      </c>
      <c r="I84" s="19">
        <v>3000</v>
      </c>
      <c r="J84" s="19"/>
      <c r="K84" s="19">
        <v>0</v>
      </c>
      <c r="L84" s="69"/>
      <c r="M84" s="36"/>
      <c r="N84" s="39"/>
      <c r="O84" s="19">
        <f t="shared" si="42"/>
        <v>3000</v>
      </c>
      <c r="P84" s="15">
        <f t="shared" si="43"/>
        <v>3000</v>
      </c>
      <c r="Q84" s="15">
        <f t="shared" si="44"/>
        <v>0</v>
      </c>
      <c r="R84" s="15">
        <f t="shared" si="45"/>
        <v>0</v>
      </c>
      <c r="S84" s="39"/>
      <c r="T84" s="19">
        <f t="shared" si="46"/>
        <v>2700</v>
      </c>
      <c r="U84" s="39">
        <f>1100+1600</f>
        <v>2700</v>
      </c>
      <c r="V84" s="39"/>
      <c r="W84" s="39"/>
      <c r="X84" s="39"/>
      <c r="Y84" s="19">
        <f t="shared" si="37"/>
        <v>300</v>
      </c>
      <c r="Z84" s="19">
        <f t="shared" si="38"/>
        <v>300</v>
      </c>
      <c r="AA84" s="15">
        <v>300</v>
      </c>
      <c r="AB84" s="39"/>
      <c r="AC84" s="15"/>
      <c r="AD84" s="39"/>
      <c r="AE84" s="19">
        <f>VLOOKUP(B84,'[6]Mau bieu 01a'!$B$97:$U$177,11,0)</f>
        <v>0</v>
      </c>
      <c r="AF84" s="90">
        <v>0</v>
      </c>
      <c r="AG84" s="20"/>
      <c r="AH84" s="69"/>
    </row>
    <row r="85" spans="1:39" ht="47.25" x14ac:dyDescent="0.25">
      <c r="A85" s="20">
        <v>6</v>
      </c>
      <c r="B85" s="171" t="s">
        <v>140</v>
      </c>
      <c r="C85" s="39"/>
      <c r="D85" s="13" t="s">
        <v>141</v>
      </c>
      <c r="E85" s="13" t="s">
        <v>38</v>
      </c>
      <c r="F85" s="36" t="s">
        <v>87</v>
      </c>
      <c r="G85" s="13" t="str">
        <f>VLOOKUP(B85,'[11]Bieu 11A (DTPT)'!$B$14:$F$93,5,0)</f>
        <v>1262/QĐ-UBND ngày 28/4/2023</v>
      </c>
      <c r="H85" s="19">
        <f t="shared" si="41"/>
        <v>5000</v>
      </c>
      <c r="I85" s="19">
        <v>4600</v>
      </c>
      <c r="J85" s="19"/>
      <c r="K85" s="19">
        <v>400</v>
      </c>
      <c r="L85" s="69"/>
      <c r="M85" s="36"/>
      <c r="N85" s="39"/>
      <c r="O85" s="19">
        <f t="shared" si="42"/>
        <v>5000</v>
      </c>
      <c r="P85" s="15">
        <f t="shared" si="43"/>
        <v>4600</v>
      </c>
      <c r="Q85" s="15">
        <f t="shared" si="44"/>
        <v>0</v>
      </c>
      <c r="R85" s="15">
        <f t="shared" si="45"/>
        <v>400</v>
      </c>
      <c r="S85" s="39"/>
      <c r="T85" s="19">
        <f t="shared" si="46"/>
        <v>4600</v>
      </c>
      <c r="U85" s="39">
        <f>2100+2500</f>
        <v>4600</v>
      </c>
      <c r="V85" s="39"/>
      <c r="W85" s="39"/>
      <c r="X85" s="39"/>
      <c r="Y85" s="19">
        <f t="shared" si="37"/>
        <v>400</v>
      </c>
      <c r="Z85" s="19">
        <f t="shared" si="38"/>
        <v>400</v>
      </c>
      <c r="AA85" s="15">
        <v>400</v>
      </c>
      <c r="AB85" s="39"/>
      <c r="AC85" s="15"/>
      <c r="AD85" s="39"/>
      <c r="AE85" s="19">
        <f>VLOOKUP(B85,'[6]Mau bieu 01a'!$B$97:$U$177,11,0)</f>
        <v>0</v>
      </c>
      <c r="AF85" s="90">
        <v>0</v>
      </c>
      <c r="AG85" s="20"/>
      <c r="AH85" s="69"/>
    </row>
    <row r="86" spans="1:39" ht="47.25" x14ac:dyDescent="0.25">
      <c r="A86" s="20">
        <v>7</v>
      </c>
      <c r="B86" s="173" t="s">
        <v>142</v>
      </c>
      <c r="C86" s="13" t="s">
        <v>126</v>
      </c>
      <c r="D86" s="13" t="s">
        <v>126</v>
      </c>
      <c r="E86" s="13" t="s">
        <v>143</v>
      </c>
      <c r="F86" s="13">
        <v>2024</v>
      </c>
      <c r="G86" s="28">
        <f>SUM(H86:K86)</f>
        <v>3000</v>
      </c>
      <c r="H86" s="28">
        <v>1500</v>
      </c>
      <c r="I86" s="28">
        <v>1500</v>
      </c>
      <c r="J86" s="28"/>
      <c r="K86" s="28"/>
      <c r="L86" s="28"/>
      <c r="M86" s="28"/>
      <c r="N86" s="28"/>
      <c r="O86" s="19">
        <f t="shared" si="42"/>
        <v>1500</v>
      </c>
      <c r="P86" s="15">
        <f t="shared" si="43"/>
        <v>1500</v>
      </c>
      <c r="Q86" s="15">
        <f t="shared" si="44"/>
        <v>0</v>
      </c>
      <c r="R86" s="15">
        <f t="shared" si="45"/>
        <v>0</v>
      </c>
      <c r="S86" s="39"/>
      <c r="T86" s="19">
        <f t="shared" si="46"/>
        <v>750</v>
      </c>
      <c r="U86" s="28">
        <v>750</v>
      </c>
      <c r="V86" s="39"/>
      <c r="W86" s="39"/>
      <c r="X86" s="39"/>
      <c r="Y86" s="19">
        <f t="shared" si="37"/>
        <v>750</v>
      </c>
      <c r="Z86" s="19">
        <f t="shared" si="38"/>
        <v>750</v>
      </c>
      <c r="AA86" s="15">
        <v>750</v>
      </c>
      <c r="AB86" s="39"/>
      <c r="AC86" s="39"/>
      <c r="AD86" s="39"/>
      <c r="AE86" s="39"/>
      <c r="AF86" s="39"/>
      <c r="AG86" s="39"/>
      <c r="AH86" s="39"/>
    </row>
    <row r="87" spans="1:39" ht="51" customHeight="1" x14ac:dyDescent="0.25">
      <c r="A87" s="20">
        <v>8</v>
      </c>
      <c r="B87" s="100" t="s">
        <v>144</v>
      </c>
      <c r="C87" s="13" t="s">
        <v>71</v>
      </c>
      <c r="D87" s="13" t="s">
        <v>71</v>
      </c>
      <c r="E87" s="13" t="s">
        <v>121</v>
      </c>
      <c r="F87" s="13">
        <v>2024</v>
      </c>
      <c r="G87" s="28"/>
      <c r="H87" s="28">
        <f>SUM(I87:L87)</f>
        <v>4402</v>
      </c>
      <c r="I87" s="28">
        <v>3902</v>
      </c>
      <c r="J87" s="28"/>
      <c r="K87" s="28">
        <v>500</v>
      </c>
      <c r="L87" s="28"/>
      <c r="M87" s="28"/>
      <c r="N87" s="28"/>
      <c r="O87" s="19">
        <f t="shared" si="42"/>
        <v>4402</v>
      </c>
      <c r="P87" s="15">
        <f t="shared" si="43"/>
        <v>3902</v>
      </c>
      <c r="Q87" s="15">
        <f t="shared" si="44"/>
        <v>0</v>
      </c>
      <c r="R87" s="15">
        <f t="shared" si="45"/>
        <v>500</v>
      </c>
      <c r="S87" s="39"/>
      <c r="T87" s="19">
        <f t="shared" si="46"/>
        <v>2500</v>
      </c>
      <c r="U87" s="28">
        <v>2500</v>
      </c>
      <c r="V87" s="39"/>
      <c r="W87" s="39"/>
      <c r="X87" s="39"/>
      <c r="Y87" s="19">
        <f t="shared" si="37"/>
        <v>1902</v>
      </c>
      <c r="Z87" s="19">
        <f t="shared" si="38"/>
        <v>1902</v>
      </c>
      <c r="AA87" s="15">
        <v>1902</v>
      </c>
      <c r="AB87" s="39"/>
      <c r="AC87" s="39"/>
      <c r="AD87" s="39"/>
      <c r="AE87" s="39"/>
      <c r="AF87" s="39"/>
      <c r="AG87" s="39"/>
      <c r="AH87" s="39"/>
    </row>
    <row r="88" spans="1:39" ht="47.25" x14ac:dyDescent="0.25">
      <c r="A88" s="20">
        <v>9</v>
      </c>
      <c r="B88" s="173" t="s">
        <v>145</v>
      </c>
      <c r="C88" s="13" t="s">
        <v>126</v>
      </c>
      <c r="D88" s="13" t="s">
        <v>126</v>
      </c>
      <c r="E88" s="13" t="s">
        <v>121</v>
      </c>
      <c r="F88" s="13">
        <v>2024</v>
      </c>
      <c r="G88" s="28"/>
      <c r="H88" s="28">
        <f>SUM(I88:L88)</f>
        <v>4000</v>
      </c>
      <c r="I88" s="28">
        <v>4000</v>
      </c>
      <c r="J88" s="28"/>
      <c r="K88" s="28">
        <v>0</v>
      </c>
      <c r="L88" s="28"/>
      <c r="M88" s="28"/>
      <c r="N88" s="28"/>
      <c r="O88" s="19">
        <f t="shared" si="42"/>
        <v>4000</v>
      </c>
      <c r="P88" s="15">
        <f t="shared" si="43"/>
        <v>4000</v>
      </c>
      <c r="Q88" s="15">
        <f t="shared" si="44"/>
        <v>0</v>
      </c>
      <c r="R88" s="15">
        <f t="shared" si="45"/>
        <v>0</v>
      </c>
      <c r="S88" s="39"/>
      <c r="T88" s="19">
        <f t="shared" si="46"/>
        <v>3212</v>
      </c>
      <c r="U88" s="28">
        <v>3212</v>
      </c>
      <c r="V88" s="39"/>
      <c r="W88" s="39"/>
      <c r="X88" s="39"/>
      <c r="Y88" s="19">
        <f t="shared" si="37"/>
        <v>788</v>
      </c>
      <c r="Z88" s="19">
        <f t="shared" si="38"/>
        <v>788</v>
      </c>
      <c r="AA88" s="15">
        <v>788</v>
      </c>
      <c r="AB88" s="39"/>
      <c r="AC88" s="39"/>
      <c r="AD88" s="39"/>
      <c r="AE88" s="39"/>
      <c r="AF88" s="39"/>
      <c r="AG88" s="39"/>
      <c r="AH88" s="39"/>
    </row>
    <row r="89" spans="1:39" ht="31.5" x14ac:dyDescent="0.25">
      <c r="A89" s="20">
        <v>10</v>
      </c>
      <c r="B89" s="173" t="s">
        <v>146</v>
      </c>
      <c r="C89" s="13" t="s">
        <v>128</v>
      </c>
      <c r="D89" s="13" t="s">
        <v>128</v>
      </c>
      <c r="E89" s="13" t="s">
        <v>121</v>
      </c>
      <c r="F89" s="13">
        <v>2024</v>
      </c>
      <c r="G89" s="28"/>
      <c r="H89" s="28">
        <f>SUM(I89:L89)</f>
        <v>4500</v>
      </c>
      <c r="I89" s="28">
        <v>4000</v>
      </c>
      <c r="J89" s="28"/>
      <c r="K89" s="28">
        <v>500</v>
      </c>
      <c r="L89" s="28"/>
      <c r="M89" s="28"/>
      <c r="N89" s="28"/>
      <c r="O89" s="19">
        <f t="shared" si="42"/>
        <v>4500</v>
      </c>
      <c r="P89" s="15">
        <f t="shared" si="43"/>
        <v>4000</v>
      </c>
      <c r="Q89" s="15">
        <f t="shared" si="44"/>
        <v>0</v>
      </c>
      <c r="R89" s="15">
        <f t="shared" si="45"/>
        <v>500</v>
      </c>
      <c r="S89" s="39"/>
      <c r="T89" s="19">
        <f t="shared" si="46"/>
        <v>2500</v>
      </c>
      <c r="U89" s="28">
        <v>2500</v>
      </c>
      <c r="V89" s="39"/>
      <c r="W89" s="39"/>
      <c r="X89" s="39"/>
      <c r="Y89" s="19">
        <f t="shared" si="37"/>
        <v>2000</v>
      </c>
      <c r="Z89" s="19">
        <f t="shared" si="38"/>
        <v>2000</v>
      </c>
      <c r="AA89" s="15">
        <v>2000</v>
      </c>
      <c r="AB89" s="39"/>
      <c r="AC89" s="39"/>
      <c r="AD89" s="39"/>
      <c r="AE89" s="39"/>
      <c r="AF89" s="39"/>
      <c r="AG89" s="39"/>
      <c r="AH89" s="39"/>
    </row>
    <row r="90" spans="1:39" s="175" customFormat="1" ht="47.25" x14ac:dyDescent="0.25">
      <c r="A90" s="20">
        <v>11</v>
      </c>
      <c r="B90" s="173" t="s">
        <v>147</v>
      </c>
      <c r="C90" s="164" t="s">
        <v>112</v>
      </c>
      <c r="D90" s="164" t="s">
        <v>112</v>
      </c>
      <c r="E90" s="164" t="s">
        <v>125</v>
      </c>
      <c r="F90" s="164">
        <v>2024</v>
      </c>
      <c r="G90" s="163"/>
      <c r="H90" s="163">
        <f>SUM(I90:L90)</f>
        <v>2000</v>
      </c>
      <c r="I90" s="163">
        <v>1729</v>
      </c>
      <c r="J90" s="163"/>
      <c r="K90" s="163">
        <v>271</v>
      </c>
      <c r="L90" s="163"/>
      <c r="M90" s="163"/>
      <c r="N90" s="163"/>
      <c r="O90" s="19">
        <f t="shared" si="42"/>
        <v>2000</v>
      </c>
      <c r="P90" s="15">
        <f t="shared" si="43"/>
        <v>1729</v>
      </c>
      <c r="Q90" s="15">
        <f t="shared" si="44"/>
        <v>0</v>
      </c>
      <c r="R90" s="15">
        <f t="shared" si="45"/>
        <v>271</v>
      </c>
      <c r="S90" s="173"/>
      <c r="T90" s="19">
        <f t="shared" si="46"/>
        <v>1500</v>
      </c>
      <c r="U90" s="163">
        <v>1500</v>
      </c>
      <c r="V90" s="173"/>
      <c r="W90" s="173"/>
      <c r="X90" s="173"/>
      <c r="Y90" s="19">
        <f t="shared" si="37"/>
        <v>500</v>
      </c>
      <c r="Z90" s="19">
        <f t="shared" si="38"/>
        <v>500</v>
      </c>
      <c r="AA90" s="15">
        <v>500</v>
      </c>
      <c r="AB90" s="173"/>
      <c r="AC90" s="173"/>
      <c r="AD90" s="173"/>
      <c r="AE90" s="173"/>
      <c r="AF90" s="173"/>
      <c r="AG90" s="173"/>
      <c r="AH90" s="173"/>
    </row>
    <row r="91" spans="1:39" ht="46.5" customHeight="1" x14ac:dyDescent="0.25">
      <c r="A91" s="20">
        <v>12</v>
      </c>
      <c r="B91" s="173" t="s">
        <v>148</v>
      </c>
      <c r="C91" s="13" t="s">
        <v>122</v>
      </c>
      <c r="D91" s="13" t="s">
        <v>122</v>
      </c>
      <c r="E91" s="13" t="s">
        <v>149</v>
      </c>
      <c r="F91" s="13">
        <v>2024</v>
      </c>
      <c r="G91" s="28"/>
      <c r="H91" s="28">
        <f>SUM(I91:L91)</f>
        <v>5000</v>
      </c>
      <c r="I91" s="28">
        <v>4800</v>
      </c>
      <c r="J91" s="28"/>
      <c r="K91" s="28">
        <v>200</v>
      </c>
      <c r="L91" s="28"/>
      <c r="M91" s="28"/>
      <c r="N91" s="28"/>
      <c r="O91" s="19">
        <f t="shared" si="42"/>
        <v>5000</v>
      </c>
      <c r="P91" s="15">
        <f t="shared" si="43"/>
        <v>4800</v>
      </c>
      <c r="Q91" s="15">
        <f t="shared" si="44"/>
        <v>0</v>
      </c>
      <c r="R91" s="15">
        <f t="shared" si="45"/>
        <v>200</v>
      </c>
      <c r="S91" s="39"/>
      <c r="T91" s="19">
        <f t="shared" si="46"/>
        <v>2150</v>
      </c>
      <c r="U91" s="28">
        <v>2150</v>
      </c>
      <c r="V91" s="39"/>
      <c r="W91" s="39"/>
      <c r="X91" s="39"/>
      <c r="Y91" s="19">
        <f t="shared" si="37"/>
        <v>2850</v>
      </c>
      <c r="Z91" s="19">
        <f t="shared" si="38"/>
        <v>2850</v>
      </c>
      <c r="AA91" s="15">
        <v>2850</v>
      </c>
      <c r="AB91" s="39"/>
      <c r="AC91" s="39"/>
      <c r="AD91" s="39"/>
      <c r="AE91" s="39"/>
      <c r="AF91" s="39"/>
      <c r="AG91" s="39"/>
      <c r="AH91" s="39"/>
    </row>
    <row r="92" spans="1:39" s="1" customFormat="1" x14ac:dyDescent="0.25">
      <c r="A92" s="8"/>
      <c r="B92" s="97" t="s">
        <v>150</v>
      </c>
      <c r="C92" s="8"/>
      <c r="D92" s="8"/>
      <c r="E92" s="8"/>
      <c r="F92" s="176"/>
      <c r="G92" s="7"/>
      <c r="H92" s="7">
        <f t="shared" ref="H92:AA92" si="47">SUM(H93:H98)</f>
        <v>17700</v>
      </c>
      <c r="I92" s="7">
        <f t="shared" si="47"/>
        <v>16586</v>
      </c>
      <c r="J92" s="7">
        <f t="shared" si="47"/>
        <v>0</v>
      </c>
      <c r="K92" s="7">
        <f t="shared" si="47"/>
        <v>1114</v>
      </c>
      <c r="L92" s="7">
        <f t="shared" si="47"/>
        <v>0</v>
      </c>
      <c r="M92" s="7">
        <f t="shared" si="47"/>
        <v>0</v>
      </c>
      <c r="N92" s="7">
        <f t="shared" si="47"/>
        <v>0</v>
      </c>
      <c r="O92" s="7">
        <f t="shared" si="47"/>
        <v>17700</v>
      </c>
      <c r="P92" s="7">
        <f t="shared" si="47"/>
        <v>16586</v>
      </c>
      <c r="Q92" s="7">
        <f t="shared" si="47"/>
        <v>0</v>
      </c>
      <c r="R92" s="7">
        <f t="shared" si="47"/>
        <v>1114</v>
      </c>
      <c r="S92" s="7">
        <f t="shared" si="47"/>
        <v>0</v>
      </c>
      <c r="T92" s="7">
        <f t="shared" si="47"/>
        <v>12074</v>
      </c>
      <c r="U92" s="7">
        <f t="shared" si="47"/>
        <v>11872</v>
      </c>
      <c r="V92" s="7">
        <f t="shared" si="47"/>
        <v>0</v>
      </c>
      <c r="W92" s="7">
        <f t="shared" si="47"/>
        <v>202</v>
      </c>
      <c r="X92" s="7">
        <f t="shared" si="47"/>
        <v>0</v>
      </c>
      <c r="Y92" s="7">
        <f t="shared" si="47"/>
        <v>1909</v>
      </c>
      <c r="Z92" s="7">
        <f t="shared" si="47"/>
        <v>1909</v>
      </c>
      <c r="AA92" s="7">
        <f t="shared" si="47"/>
        <v>1909</v>
      </c>
      <c r="AB92" s="7">
        <f>SUM(AB93:AB97)</f>
        <v>0</v>
      </c>
      <c r="AC92" s="7">
        <f>SUM(AC93:AC97)</f>
        <v>0</v>
      </c>
      <c r="AD92" s="7">
        <f>SUM(AD93:AD97)</f>
        <v>0</v>
      </c>
      <c r="AE92" s="7">
        <f>SUM(AE93:AE95)</f>
        <v>0</v>
      </c>
      <c r="AF92" s="7">
        <f>SUM(AF93:AF95)</f>
        <v>0</v>
      </c>
      <c r="AG92" s="7"/>
      <c r="AH92" s="7"/>
    </row>
    <row r="93" spans="1:39" ht="47.25" x14ac:dyDescent="0.25">
      <c r="A93" s="13">
        <v>1</v>
      </c>
      <c r="B93" s="102" t="s">
        <v>151</v>
      </c>
      <c r="C93" s="13"/>
      <c r="D93" s="13" t="s">
        <v>126</v>
      </c>
      <c r="E93" s="13" t="s">
        <v>38</v>
      </c>
      <c r="F93" s="36">
        <v>2022</v>
      </c>
      <c r="G93" s="15"/>
      <c r="H93" s="15">
        <f t="shared" ref="H93:H98" si="48">SUM(I93:L93)</f>
        <v>3500</v>
      </c>
      <c r="I93" s="15">
        <v>3298</v>
      </c>
      <c r="J93" s="15">
        <v>0</v>
      </c>
      <c r="K93" s="15">
        <v>202</v>
      </c>
      <c r="L93" s="15"/>
      <c r="M93" s="15"/>
      <c r="N93" s="15"/>
      <c r="O93" s="19">
        <f t="shared" ref="O93:O98" si="49">SUM(P93:S93)</f>
        <v>3500</v>
      </c>
      <c r="P93" s="15">
        <f>I93</f>
        <v>3298</v>
      </c>
      <c r="Q93" s="15">
        <f>J93</f>
        <v>0</v>
      </c>
      <c r="R93" s="15">
        <f>K93</f>
        <v>202</v>
      </c>
      <c r="S93" s="15"/>
      <c r="T93" s="15">
        <f t="shared" si="14"/>
        <v>2278</v>
      </c>
      <c r="U93" s="15">
        <f>836+1240</f>
        <v>2076</v>
      </c>
      <c r="V93" s="15">
        <v>0</v>
      </c>
      <c r="W93" s="15">
        <v>202</v>
      </c>
      <c r="X93" s="15"/>
      <c r="Y93" s="15">
        <f t="shared" si="37"/>
        <v>222</v>
      </c>
      <c r="Z93" s="15">
        <f t="shared" si="38"/>
        <v>222</v>
      </c>
      <c r="AA93" s="15">
        <v>222</v>
      </c>
      <c r="AB93" s="15">
        <v>0</v>
      </c>
      <c r="AC93" s="15"/>
      <c r="AD93" s="15"/>
      <c r="AE93" s="15"/>
      <c r="AF93" s="15"/>
      <c r="AG93" s="15"/>
      <c r="AH93" s="15"/>
      <c r="AM93" s="2">
        <f>AA92+'Bieu 03'!N46</f>
        <v>9434</v>
      </c>
    </row>
    <row r="94" spans="1:39" ht="47.25" x14ac:dyDescent="0.25">
      <c r="A94" s="13">
        <v>2</v>
      </c>
      <c r="B94" s="92" t="s">
        <v>152</v>
      </c>
      <c r="C94" s="13"/>
      <c r="D94" s="13" t="s">
        <v>122</v>
      </c>
      <c r="E94" s="13" t="s">
        <v>38</v>
      </c>
      <c r="F94" s="36">
        <v>2022</v>
      </c>
      <c r="G94" s="15"/>
      <c r="H94" s="15">
        <f t="shared" si="48"/>
        <v>1500</v>
      </c>
      <c r="I94" s="15">
        <v>1500</v>
      </c>
      <c r="J94" s="15">
        <v>0</v>
      </c>
      <c r="K94" s="15">
        <v>0</v>
      </c>
      <c r="L94" s="15"/>
      <c r="M94" s="15"/>
      <c r="N94" s="15"/>
      <c r="O94" s="19">
        <f t="shared" si="49"/>
        <v>1500</v>
      </c>
      <c r="P94" s="15">
        <f t="shared" ref="P94:R97" si="50">I94</f>
        <v>1500</v>
      </c>
      <c r="Q94" s="15">
        <f t="shared" si="50"/>
        <v>0</v>
      </c>
      <c r="R94" s="15">
        <f t="shared" si="50"/>
        <v>0</v>
      </c>
      <c r="S94" s="15"/>
      <c r="T94" s="15">
        <f t="shared" si="14"/>
        <v>900</v>
      </c>
      <c r="U94" s="15">
        <f>700+200</f>
        <v>900</v>
      </c>
      <c r="V94" s="15">
        <v>0</v>
      </c>
      <c r="W94" s="15">
        <v>0</v>
      </c>
      <c r="X94" s="15"/>
      <c r="Y94" s="15">
        <f t="shared" si="37"/>
        <v>83</v>
      </c>
      <c r="Z94" s="15">
        <f t="shared" si="38"/>
        <v>83</v>
      </c>
      <c r="AA94" s="15">
        <v>83</v>
      </c>
      <c r="AB94" s="15">
        <v>0</v>
      </c>
      <c r="AC94" s="15"/>
      <c r="AD94" s="15"/>
      <c r="AE94" s="15"/>
      <c r="AF94" s="15"/>
      <c r="AG94" s="15"/>
      <c r="AH94" s="15"/>
    </row>
    <row r="95" spans="1:39" ht="47.25" x14ac:dyDescent="0.25">
      <c r="A95" s="13">
        <v>3</v>
      </c>
      <c r="B95" s="92" t="s">
        <v>153</v>
      </c>
      <c r="C95" s="13"/>
      <c r="D95" s="13" t="s">
        <v>124</v>
      </c>
      <c r="E95" s="13" t="s">
        <v>38</v>
      </c>
      <c r="F95" s="36">
        <v>2022</v>
      </c>
      <c r="G95" s="15"/>
      <c r="H95" s="15">
        <f t="shared" si="48"/>
        <v>6000</v>
      </c>
      <c r="I95" s="15">
        <v>5800</v>
      </c>
      <c r="J95" s="15">
        <v>0</v>
      </c>
      <c r="K95" s="15">
        <v>200</v>
      </c>
      <c r="L95" s="15"/>
      <c r="M95" s="15"/>
      <c r="N95" s="15"/>
      <c r="O95" s="19">
        <f t="shared" si="49"/>
        <v>6000</v>
      </c>
      <c r="P95" s="15">
        <f t="shared" si="50"/>
        <v>5800</v>
      </c>
      <c r="Q95" s="15">
        <f t="shared" si="50"/>
        <v>0</v>
      </c>
      <c r="R95" s="15">
        <f t="shared" si="50"/>
        <v>200</v>
      </c>
      <c r="S95" s="15"/>
      <c r="T95" s="15">
        <f t="shared" si="14"/>
        <v>3600</v>
      </c>
      <c r="U95" s="15">
        <f>2000+1600</f>
        <v>3600</v>
      </c>
      <c r="V95" s="15">
        <v>0</v>
      </c>
      <c r="W95" s="15">
        <v>0</v>
      </c>
      <c r="X95" s="15"/>
      <c r="Y95" s="15">
        <f t="shared" si="37"/>
        <v>200</v>
      </c>
      <c r="Z95" s="15">
        <f t="shared" si="38"/>
        <v>200</v>
      </c>
      <c r="AA95" s="15">
        <v>200</v>
      </c>
      <c r="AB95" s="15">
        <v>0</v>
      </c>
      <c r="AC95" s="15"/>
      <c r="AD95" s="15"/>
      <c r="AE95" s="15"/>
      <c r="AF95" s="15"/>
      <c r="AG95" s="15"/>
      <c r="AH95" s="15"/>
    </row>
    <row r="96" spans="1:39" ht="47.25" x14ac:dyDescent="0.25">
      <c r="A96" s="13">
        <v>4</v>
      </c>
      <c r="B96" s="103" t="s">
        <v>154</v>
      </c>
      <c r="C96" s="39"/>
      <c r="D96" s="13" t="s">
        <v>120</v>
      </c>
      <c r="E96" s="13" t="s">
        <v>38</v>
      </c>
      <c r="F96" s="36" t="s">
        <v>87</v>
      </c>
      <c r="G96" s="13"/>
      <c r="H96" s="19">
        <f t="shared" si="48"/>
        <v>1500</v>
      </c>
      <c r="I96" s="19">
        <v>1244</v>
      </c>
      <c r="J96" s="19"/>
      <c r="K96" s="19">
        <v>256</v>
      </c>
      <c r="L96" s="69"/>
      <c r="M96" s="36"/>
      <c r="N96" s="39"/>
      <c r="O96" s="19">
        <f t="shared" si="49"/>
        <v>1500</v>
      </c>
      <c r="P96" s="15">
        <f t="shared" si="50"/>
        <v>1244</v>
      </c>
      <c r="Q96" s="15">
        <f t="shared" si="50"/>
        <v>0</v>
      </c>
      <c r="R96" s="15">
        <f t="shared" si="50"/>
        <v>256</v>
      </c>
      <c r="S96" s="39"/>
      <c r="T96" s="19">
        <f>SUM(U96:X96)</f>
        <v>1144</v>
      </c>
      <c r="U96" s="39">
        <f>600+544</f>
        <v>1144</v>
      </c>
      <c r="V96" s="39"/>
      <c r="W96" s="39"/>
      <c r="X96" s="39"/>
      <c r="Y96" s="19">
        <f t="shared" si="37"/>
        <v>356</v>
      </c>
      <c r="Z96" s="19">
        <f t="shared" si="38"/>
        <v>356</v>
      </c>
      <c r="AA96" s="15">
        <v>356</v>
      </c>
      <c r="AB96" s="39"/>
      <c r="AC96" s="15"/>
      <c r="AD96" s="39"/>
      <c r="AE96" s="19">
        <f>VLOOKUP(B96,'[6]Mau bieu 01a'!$B$97:$U$177,11,0)</f>
        <v>0</v>
      </c>
      <c r="AF96" s="90">
        <v>0</v>
      </c>
      <c r="AG96" s="20"/>
      <c r="AH96" s="69"/>
    </row>
    <row r="97" spans="1:38" ht="47.25" x14ac:dyDescent="0.25">
      <c r="A97" s="13">
        <v>5</v>
      </c>
      <c r="B97" s="171" t="s">
        <v>155</v>
      </c>
      <c r="C97" s="39"/>
      <c r="D97" s="13" t="s">
        <v>71</v>
      </c>
      <c r="E97" s="13" t="s">
        <v>38</v>
      </c>
      <c r="F97" s="36" t="s">
        <v>87</v>
      </c>
      <c r="G97" s="13" t="str">
        <f>VLOOKUP(B97,'[11]Bieu 11A (DTPT)'!$B$14:$F$93,5,0)</f>
        <v>1656/QĐ-UBND ngày 30/5/2023</v>
      </c>
      <c r="H97" s="19">
        <f t="shared" si="48"/>
        <v>1700</v>
      </c>
      <c r="I97" s="19">
        <v>1244</v>
      </c>
      <c r="J97" s="19"/>
      <c r="K97" s="19">
        <v>456</v>
      </c>
      <c r="L97" s="69"/>
      <c r="M97" s="36"/>
      <c r="N97" s="39"/>
      <c r="O97" s="19">
        <f t="shared" si="49"/>
        <v>1700</v>
      </c>
      <c r="P97" s="15">
        <f t="shared" si="50"/>
        <v>1244</v>
      </c>
      <c r="Q97" s="15">
        <f t="shared" si="50"/>
        <v>0</v>
      </c>
      <c r="R97" s="15">
        <f t="shared" si="50"/>
        <v>456</v>
      </c>
      <c r="S97" s="39"/>
      <c r="T97" s="19">
        <f>SUM(U97:X97)</f>
        <v>1244</v>
      </c>
      <c r="U97" s="39">
        <f>564+680</f>
        <v>1244</v>
      </c>
      <c r="V97" s="39"/>
      <c r="W97" s="39"/>
      <c r="X97" s="39"/>
      <c r="Y97" s="19">
        <f t="shared" si="37"/>
        <v>456</v>
      </c>
      <c r="Z97" s="19">
        <f t="shared" si="38"/>
        <v>456</v>
      </c>
      <c r="AA97" s="15">
        <v>456</v>
      </c>
      <c r="AB97" s="39"/>
      <c r="AC97" s="15"/>
      <c r="AD97" s="39"/>
      <c r="AE97" s="19">
        <f>VLOOKUP(B97,'[6]Mau bieu 01a'!$B$97:$U$177,11,0)</f>
        <v>0</v>
      </c>
      <c r="AF97" s="90">
        <v>0</v>
      </c>
      <c r="AG97" s="20"/>
      <c r="AH97" s="69"/>
    </row>
    <row r="98" spans="1:38" s="3" customFormat="1" ht="54" customHeight="1" x14ac:dyDescent="0.25">
      <c r="A98" s="13">
        <v>6</v>
      </c>
      <c r="B98" s="173" t="s">
        <v>156</v>
      </c>
      <c r="C98" s="13" t="s">
        <v>41</v>
      </c>
      <c r="D98" s="13" t="s">
        <v>41</v>
      </c>
      <c r="E98" s="13" t="s">
        <v>38</v>
      </c>
      <c r="F98" s="13">
        <v>2024</v>
      </c>
      <c r="G98" s="28"/>
      <c r="H98" s="19">
        <f t="shared" si="48"/>
        <v>3500</v>
      </c>
      <c r="I98" s="28">
        <v>3500</v>
      </c>
      <c r="J98" s="28"/>
      <c r="K98" s="28"/>
      <c r="L98" s="28"/>
      <c r="M98" s="28"/>
      <c r="N98" s="28"/>
      <c r="O98" s="19">
        <f t="shared" si="49"/>
        <v>3500</v>
      </c>
      <c r="P98" s="28">
        <f>I98</f>
        <v>3500</v>
      </c>
      <c r="Q98" s="26"/>
      <c r="R98" s="39"/>
      <c r="S98" s="39"/>
      <c r="T98" s="19">
        <f>SUM(U98:X98)</f>
        <v>2908</v>
      </c>
      <c r="U98" s="28">
        <v>2908</v>
      </c>
      <c r="V98" s="173"/>
      <c r="W98" s="173"/>
      <c r="X98" s="173"/>
      <c r="Y98" s="19">
        <f>SUM(AA98:AD98)</f>
        <v>592</v>
      </c>
      <c r="Z98" s="19">
        <f>SUM(AA98:AC98)</f>
        <v>592</v>
      </c>
      <c r="AA98" s="15">
        <v>592</v>
      </c>
      <c r="AB98" s="173"/>
      <c r="AC98" s="173"/>
      <c r="AD98" s="173"/>
      <c r="AE98" s="173"/>
      <c r="AF98" s="173"/>
      <c r="AG98" s="173"/>
      <c r="AH98" s="173"/>
    </row>
    <row r="99" spans="1:38" s="70" customFormat="1" ht="27.75" customHeight="1" x14ac:dyDescent="0.25">
      <c r="A99" s="176"/>
      <c r="B99" s="120" t="s">
        <v>157</v>
      </c>
      <c r="C99" s="8"/>
      <c r="D99" s="8"/>
      <c r="E99" s="8"/>
      <c r="F99" s="176"/>
      <c r="G99" s="29"/>
      <c r="H99" s="165">
        <f t="shared" ref="H99:Z99" si="51">H100+H101</f>
        <v>303</v>
      </c>
      <c r="I99" s="165">
        <f t="shared" si="51"/>
        <v>288</v>
      </c>
      <c r="J99" s="165">
        <f t="shared" si="51"/>
        <v>0</v>
      </c>
      <c r="K99" s="165">
        <f t="shared" si="51"/>
        <v>15</v>
      </c>
      <c r="L99" s="165">
        <f t="shared" si="51"/>
        <v>0</v>
      </c>
      <c r="M99" s="165">
        <f t="shared" si="51"/>
        <v>0</v>
      </c>
      <c r="N99" s="165">
        <f t="shared" si="51"/>
        <v>0</v>
      </c>
      <c r="O99" s="165">
        <f t="shared" si="51"/>
        <v>0</v>
      </c>
      <c r="P99" s="165">
        <f t="shared" si="51"/>
        <v>0</v>
      </c>
      <c r="Q99" s="165">
        <f t="shared" si="51"/>
        <v>0</v>
      </c>
      <c r="R99" s="165">
        <f t="shared" si="51"/>
        <v>0</v>
      </c>
      <c r="S99" s="165">
        <f t="shared" si="51"/>
        <v>0</v>
      </c>
      <c r="T99" s="165">
        <f t="shared" si="51"/>
        <v>229</v>
      </c>
      <c r="U99" s="165">
        <f t="shared" si="51"/>
        <v>229</v>
      </c>
      <c r="V99" s="165">
        <f t="shared" si="51"/>
        <v>0</v>
      </c>
      <c r="W99" s="165">
        <f t="shared" si="51"/>
        <v>0</v>
      </c>
      <c r="X99" s="165">
        <f t="shared" si="51"/>
        <v>0</v>
      </c>
      <c r="Y99" s="165">
        <f t="shared" si="51"/>
        <v>74</v>
      </c>
      <c r="Z99" s="165">
        <f t="shared" si="51"/>
        <v>74</v>
      </c>
      <c r="AA99" s="165">
        <f>AA100+AA101</f>
        <v>74</v>
      </c>
      <c r="AB99" s="166"/>
      <c r="AC99" s="166"/>
      <c r="AD99" s="166"/>
      <c r="AE99" s="166"/>
      <c r="AF99" s="166"/>
      <c r="AG99" s="166"/>
      <c r="AH99" s="166"/>
    </row>
    <row r="100" spans="1:38" ht="47.25" x14ac:dyDescent="0.25">
      <c r="A100" s="36">
        <v>1</v>
      </c>
      <c r="B100" s="173" t="s">
        <v>313</v>
      </c>
      <c r="C100" s="22"/>
      <c r="D100" s="13" t="s">
        <v>141</v>
      </c>
      <c r="E100" s="13" t="s">
        <v>38</v>
      </c>
      <c r="F100" s="36" t="s">
        <v>87</v>
      </c>
      <c r="G100" s="13"/>
      <c r="H100" s="19">
        <f>SUM(I100:L100)</f>
        <v>152</v>
      </c>
      <c r="I100" s="19">
        <v>144</v>
      </c>
      <c r="J100" s="19"/>
      <c r="K100" s="19">
        <v>8</v>
      </c>
      <c r="L100" s="34"/>
      <c r="M100" s="13"/>
      <c r="N100" s="158"/>
      <c r="O100" s="158"/>
      <c r="P100" s="158"/>
      <c r="Q100" s="158"/>
      <c r="R100" s="158"/>
      <c r="S100" s="158"/>
      <c r="T100" s="19">
        <f>SUM(U100:X100)</f>
        <v>113</v>
      </c>
      <c r="U100" s="34">
        <v>113</v>
      </c>
      <c r="V100" s="158"/>
      <c r="W100" s="158"/>
      <c r="X100" s="158"/>
      <c r="Y100" s="19">
        <f>SUM(AA100:AD100)</f>
        <v>39</v>
      </c>
      <c r="Z100" s="19">
        <f>SUM(AA100:AC100)</f>
        <v>39</v>
      </c>
      <c r="AA100" s="167">
        <v>39</v>
      </c>
      <c r="AB100" s="158"/>
      <c r="AC100" s="167"/>
      <c r="AD100" s="158"/>
      <c r="AE100" s="19">
        <f>VLOOKUP(B100,'[6]Mau bieu 01a'!$B$97:$U$177,11,0)</f>
        <v>0</v>
      </c>
      <c r="AF100" s="168">
        <f>AA100</f>
        <v>39</v>
      </c>
      <c r="AG100" s="20" t="s">
        <v>315</v>
      </c>
      <c r="AH100" s="159">
        <f>W100+AF100</f>
        <v>39</v>
      </c>
      <c r="AI100" s="70">
        <f>VLOOKUP(B100,'[12]Bieu 01 dieu chin giam'!$B$10:$Y$77,22,0)</f>
        <v>0</v>
      </c>
      <c r="AJ100" s="3"/>
      <c r="AK100" s="3"/>
      <c r="AL100" s="3"/>
    </row>
    <row r="101" spans="1:38" ht="47.25" x14ac:dyDescent="0.25">
      <c r="A101" s="36">
        <v>2</v>
      </c>
      <c r="B101" s="173" t="s">
        <v>314</v>
      </c>
      <c r="C101" s="22"/>
      <c r="D101" s="13" t="s">
        <v>141</v>
      </c>
      <c r="E101" s="13" t="s">
        <v>38</v>
      </c>
      <c r="F101" s="36" t="s">
        <v>87</v>
      </c>
      <c r="G101" s="13"/>
      <c r="H101" s="19">
        <f>SUM(I101:L101)</f>
        <v>151</v>
      </c>
      <c r="I101" s="19">
        <v>144</v>
      </c>
      <c r="J101" s="19"/>
      <c r="K101" s="19">
        <v>7</v>
      </c>
      <c r="L101" s="34"/>
      <c r="M101" s="13"/>
      <c r="N101" s="158"/>
      <c r="O101" s="158"/>
      <c r="P101" s="158"/>
      <c r="Q101" s="158"/>
      <c r="R101" s="158"/>
      <c r="S101" s="158"/>
      <c r="T101" s="19">
        <f>SUM(U101:X101)</f>
        <v>116</v>
      </c>
      <c r="U101" s="34">
        <v>116</v>
      </c>
      <c r="V101" s="158"/>
      <c r="W101" s="158"/>
      <c r="X101" s="158"/>
      <c r="Y101" s="19">
        <f>SUM(AA101:AD101)</f>
        <v>35</v>
      </c>
      <c r="Z101" s="19">
        <f>SUM(AA101:AC101)</f>
        <v>35</v>
      </c>
      <c r="AA101" s="167">
        <v>35</v>
      </c>
      <c r="AB101" s="158"/>
      <c r="AC101" s="167"/>
      <c r="AD101" s="158"/>
      <c r="AE101" s="19">
        <f>VLOOKUP(B101,'[6]Mau bieu 01a'!$B$97:$U$177,11,0)</f>
        <v>0</v>
      </c>
      <c r="AF101" s="168">
        <f>AA101</f>
        <v>35</v>
      </c>
      <c r="AG101" s="20" t="s">
        <v>315</v>
      </c>
      <c r="AH101" s="159">
        <f>W101+AF101</f>
        <v>35</v>
      </c>
      <c r="AI101" s="70">
        <f>VLOOKUP(B101,'[12]Bieu 01 dieu chin giam'!$B$10:$Y$77,22,0)</f>
        <v>0</v>
      </c>
      <c r="AJ101" s="3"/>
      <c r="AK101" s="3"/>
      <c r="AL101" s="3"/>
    </row>
    <row r="102" spans="1:38" s="1" customFormat="1" ht="50.25" customHeight="1" x14ac:dyDescent="0.25">
      <c r="A102" s="111" t="s">
        <v>312</v>
      </c>
      <c r="B102" s="97" t="s">
        <v>158</v>
      </c>
      <c r="C102" s="8"/>
      <c r="D102" s="13"/>
      <c r="E102" s="13"/>
      <c r="F102" s="36"/>
      <c r="G102" s="15"/>
      <c r="H102" s="7">
        <f t="shared" ref="H102:AC102" si="52">H103+H109+H115+H123</f>
        <v>81897</v>
      </c>
      <c r="I102" s="7">
        <f t="shared" si="52"/>
        <v>44464</v>
      </c>
      <c r="J102" s="7">
        <f t="shared" si="52"/>
        <v>9186</v>
      </c>
      <c r="K102" s="7">
        <f t="shared" si="52"/>
        <v>28247</v>
      </c>
      <c r="L102" s="7">
        <f t="shared" si="52"/>
        <v>3974</v>
      </c>
      <c r="M102" s="7">
        <f t="shared" si="52"/>
        <v>3974</v>
      </c>
      <c r="N102" s="7">
        <f t="shared" si="52"/>
        <v>3085</v>
      </c>
      <c r="O102" s="7">
        <f t="shared" si="52"/>
        <v>71047</v>
      </c>
      <c r="P102" s="7">
        <f t="shared" si="52"/>
        <v>37758</v>
      </c>
      <c r="Q102" s="7">
        <f t="shared" si="52"/>
        <v>5931</v>
      </c>
      <c r="R102" s="7">
        <f t="shared" si="52"/>
        <v>28247</v>
      </c>
      <c r="S102" s="7">
        <f t="shared" si="52"/>
        <v>0</v>
      </c>
      <c r="T102" s="7">
        <f t="shared" si="52"/>
        <v>38806</v>
      </c>
      <c r="U102" s="7">
        <f t="shared" si="52"/>
        <v>29523</v>
      </c>
      <c r="V102" s="7">
        <f t="shared" si="52"/>
        <v>1200</v>
      </c>
      <c r="W102" s="7">
        <f t="shared" si="52"/>
        <v>8608</v>
      </c>
      <c r="X102" s="7">
        <f t="shared" si="52"/>
        <v>0</v>
      </c>
      <c r="Y102" s="7">
        <f t="shared" si="52"/>
        <v>18011</v>
      </c>
      <c r="Z102" s="7">
        <f t="shared" si="52"/>
        <v>18011</v>
      </c>
      <c r="AA102" s="7">
        <f t="shared" si="52"/>
        <v>18011</v>
      </c>
      <c r="AB102" s="7">
        <f t="shared" si="52"/>
        <v>0</v>
      </c>
      <c r="AC102" s="7">
        <f t="shared" si="52"/>
        <v>0</v>
      </c>
      <c r="AD102" s="7"/>
      <c r="AE102" s="7"/>
      <c r="AF102" s="7"/>
      <c r="AG102" s="7"/>
      <c r="AH102" s="7"/>
    </row>
    <row r="103" spans="1:38" s="1" customFormat="1" ht="36" customHeight="1" x14ac:dyDescent="0.25">
      <c r="A103" s="8" t="s">
        <v>55</v>
      </c>
      <c r="B103" s="97" t="s">
        <v>159</v>
      </c>
      <c r="C103" s="8"/>
      <c r="D103" s="13"/>
      <c r="E103" s="13"/>
      <c r="F103" s="36"/>
      <c r="G103" s="15"/>
      <c r="H103" s="7">
        <f t="shared" ref="H103:AC103" si="53">SUM(H104:H108)</f>
        <v>21000</v>
      </c>
      <c r="I103" s="7">
        <f t="shared" si="53"/>
        <v>6830</v>
      </c>
      <c r="J103" s="7">
        <f t="shared" si="53"/>
        <v>2835</v>
      </c>
      <c r="K103" s="7">
        <f t="shared" si="53"/>
        <v>11335</v>
      </c>
      <c r="L103" s="7">
        <f t="shared" si="53"/>
        <v>0</v>
      </c>
      <c r="M103" s="7">
        <f t="shared" si="53"/>
        <v>0</v>
      </c>
      <c r="N103" s="7">
        <f t="shared" si="53"/>
        <v>0</v>
      </c>
      <c r="O103" s="7">
        <f t="shared" si="53"/>
        <v>21000</v>
      </c>
      <c r="P103" s="7">
        <f t="shared" si="53"/>
        <v>6830</v>
      </c>
      <c r="Q103" s="7">
        <f t="shared" si="53"/>
        <v>2835</v>
      </c>
      <c r="R103" s="7">
        <f t="shared" si="53"/>
        <v>11335</v>
      </c>
      <c r="S103" s="7">
        <f t="shared" si="53"/>
        <v>0</v>
      </c>
      <c r="T103" s="7">
        <f t="shared" si="53"/>
        <v>11180</v>
      </c>
      <c r="U103" s="7">
        <f t="shared" si="53"/>
        <v>4895</v>
      </c>
      <c r="V103" s="7">
        <f t="shared" si="53"/>
        <v>1200</v>
      </c>
      <c r="W103" s="7">
        <f t="shared" si="53"/>
        <v>5085</v>
      </c>
      <c r="X103" s="7">
        <f t="shared" si="53"/>
        <v>0</v>
      </c>
      <c r="Y103" s="7">
        <f t="shared" si="53"/>
        <v>3456</v>
      </c>
      <c r="Z103" s="7">
        <f t="shared" si="53"/>
        <v>3456</v>
      </c>
      <c r="AA103" s="7">
        <f t="shared" si="53"/>
        <v>3456</v>
      </c>
      <c r="AB103" s="7">
        <f t="shared" si="53"/>
        <v>0</v>
      </c>
      <c r="AC103" s="7">
        <f t="shared" si="53"/>
        <v>0</v>
      </c>
      <c r="AD103" s="7">
        <f>SUM(AD104:AD107)</f>
        <v>0</v>
      </c>
      <c r="AE103" s="7"/>
      <c r="AF103" s="7"/>
      <c r="AG103" s="7"/>
      <c r="AH103" s="7"/>
    </row>
    <row r="104" spans="1:38" s="105" customFormat="1" ht="47.25" customHeight="1" x14ac:dyDescent="0.25">
      <c r="A104" s="20">
        <v>1</v>
      </c>
      <c r="B104" s="104" t="s">
        <v>160</v>
      </c>
      <c r="C104" s="171"/>
      <c r="D104" s="13" t="s">
        <v>161</v>
      </c>
      <c r="E104" s="13" t="s">
        <v>162</v>
      </c>
      <c r="F104" s="36">
        <v>2022</v>
      </c>
      <c r="G104" s="15"/>
      <c r="H104" s="15">
        <f>SUM(I104:L104)</f>
        <v>3000</v>
      </c>
      <c r="I104" s="15">
        <v>1350</v>
      </c>
      <c r="J104" s="15">
        <v>1200</v>
      </c>
      <c r="K104" s="15">
        <v>450</v>
      </c>
      <c r="L104" s="15"/>
      <c r="M104" s="15"/>
      <c r="N104" s="15"/>
      <c r="O104" s="19">
        <f>SUM(P104:S104)</f>
        <v>3000</v>
      </c>
      <c r="P104" s="15">
        <f>I104</f>
        <v>1350</v>
      </c>
      <c r="Q104" s="15">
        <f>J104</f>
        <v>1200</v>
      </c>
      <c r="R104" s="15">
        <f>K104</f>
        <v>450</v>
      </c>
      <c r="S104" s="15"/>
      <c r="T104" s="15">
        <f t="shared" si="14"/>
        <v>3000</v>
      </c>
      <c r="U104" s="15">
        <f>1200+AA104</f>
        <v>1500</v>
      </c>
      <c r="V104" s="15">
        <v>1200</v>
      </c>
      <c r="W104" s="15">
        <v>300</v>
      </c>
      <c r="X104" s="15"/>
      <c r="Y104" s="15">
        <f t="shared" si="37"/>
        <v>300</v>
      </c>
      <c r="Z104" s="15">
        <f t="shared" si="38"/>
        <v>300</v>
      </c>
      <c r="AA104" s="15">
        <v>300</v>
      </c>
      <c r="AB104" s="15"/>
      <c r="AC104" s="15"/>
      <c r="AD104" s="15"/>
      <c r="AE104" s="15"/>
      <c r="AF104" s="15"/>
      <c r="AG104" s="15"/>
      <c r="AH104" s="15"/>
    </row>
    <row r="105" spans="1:38" ht="49.5" customHeight="1" x14ac:dyDescent="0.25">
      <c r="A105" s="20">
        <v>2</v>
      </c>
      <c r="B105" s="98" t="s">
        <v>163</v>
      </c>
      <c r="C105" s="171"/>
      <c r="D105" s="13" t="s">
        <v>161</v>
      </c>
      <c r="E105" s="13" t="s">
        <v>164</v>
      </c>
      <c r="F105" s="36">
        <v>2022</v>
      </c>
      <c r="G105" s="15"/>
      <c r="H105" s="15">
        <f>SUM(I105:L105)</f>
        <v>3000</v>
      </c>
      <c r="I105" s="15">
        <v>1615</v>
      </c>
      <c r="J105" s="15">
        <v>0</v>
      </c>
      <c r="K105" s="15">
        <v>1385</v>
      </c>
      <c r="L105" s="15"/>
      <c r="M105" s="15"/>
      <c r="N105" s="15"/>
      <c r="O105" s="19">
        <f>SUM(P105:S105)</f>
        <v>3000</v>
      </c>
      <c r="P105" s="15">
        <f t="shared" ref="P105:R108" si="54">I105</f>
        <v>1615</v>
      </c>
      <c r="Q105" s="15">
        <f t="shared" si="54"/>
        <v>0</v>
      </c>
      <c r="R105" s="15">
        <f t="shared" si="54"/>
        <v>1385</v>
      </c>
      <c r="S105" s="15"/>
      <c r="T105" s="15">
        <f t="shared" si="14"/>
        <v>2435</v>
      </c>
      <c r="U105" s="15">
        <v>1150</v>
      </c>
      <c r="V105" s="15">
        <v>0</v>
      </c>
      <c r="W105" s="15">
        <v>1285</v>
      </c>
      <c r="X105" s="15"/>
      <c r="Y105" s="15">
        <f t="shared" si="37"/>
        <v>1150</v>
      </c>
      <c r="Z105" s="15">
        <f>SUM(AA105:AC105)</f>
        <v>1150</v>
      </c>
      <c r="AA105" s="15">
        <v>1150</v>
      </c>
      <c r="AB105" s="15"/>
      <c r="AC105" s="15"/>
      <c r="AD105" s="15"/>
      <c r="AE105" s="15"/>
      <c r="AF105" s="15"/>
      <c r="AG105" s="15"/>
      <c r="AH105" s="15"/>
    </row>
    <row r="106" spans="1:38" ht="47.25" x14ac:dyDescent="0.25">
      <c r="A106" s="20">
        <v>3</v>
      </c>
      <c r="B106" s="98" t="s">
        <v>165</v>
      </c>
      <c r="C106" s="171"/>
      <c r="D106" s="13" t="s">
        <v>161</v>
      </c>
      <c r="E106" s="13" t="s">
        <v>166</v>
      </c>
      <c r="F106" s="36">
        <v>2022</v>
      </c>
      <c r="G106" s="15"/>
      <c r="H106" s="15">
        <f>SUM(I106:L106)</f>
        <v>3000</v>
      </c>
      <c r="I106" s="15">
        <v>1615</v>
      </c>
      <c r="J106" s="15">
        <v>385</v>
      </c>
      <c r="K106" s="15">
        <v>1000</v>
      </c>
      <c r="L106" s="15"/>
      <c r="M106" s="15"/>
      <c r="N106" s="15"/>
      <c r="O106" s="19">
        <f>SUM(P106:S106)</f>
        <v>3000</v>
      </c>
      <c r="P106" s="15">
        <f t="shared" si="54"/>
        <v>1615</v>
      </c>
      <c r="Q106" s="15">
        <f t="shared" si="54"/>
        <v>385</v>
      </c>
      <c r="R106" s="15">
        <f t="shared" si="54"/>
        <v>1000</v>
      </c>
      <c r="S106" s="15"/>
      <c r="T106" s="15">
        <f t="shared" si="14"/>
        <v>1715</v>
      </c>
      <c r="U106" s="15">
        <v>815</v>
      </c>
      <c r="V106" s="15">
        <v>0</v>
      </c>
      <c r="W106" s="15">
        <v>900</v>
      </c>
      <c r="X106" s="15"/>
      <c r="Y106" s="15">
        <f t="shared" si="37"/>
        <v>815</v>
      </c>
      <c r="Z106" s="15">
        <f>SUM(AA106:AC106)</f>
        <v>815</v>
      </c>
      <c r="AA106" s="15">
        <v>815</v>
      </c>
      <c r="AB106" s="15"/>
      <c r="AC106" s="15"/>
      <c r="AD106" s="15"/>
      <c r="AE106" s="15"/>
      <c r="AF106" s="15"/>
      <c r="AG106" s="15"/>
      <c r="AH106" s="15"/>
    </row>
    <row r="107" spans="1:38" ht="47.25" x14ac:dyDescent="0.25">
      <c r="A107" s="20">
        <v>4</v>
      </c>
      <c r="B107" s="98" t="s">
        <v>167</v>
      </c>
      <c r="C107" s="171"/>
      <c r="D107" s="13" t="s">
        <v>161</v>
      </c>
      <c r="E107" s="13" t="s">
        <v>123</v>
      </c>
      <c r="F107" s="36">
        <v>2022</v>
      </c>
      <c r="G107" s="15"/>
      <c r="H107" s="15">
        <f>SUM(I107:L107)</f>
        <v>4500</v>
      </c>
      <c r="I107" s="15">
        <v>2250</v>
      </c>
      <c r="J107" s="15">
        <v>1250</v>
      </c>
      <c r="K107" s="15">
        <v>1000</v>
      </c>
      <c r="L107" s="15"/>
      <c r="M107" s="15"/>
      <c r="N107" s="15"/>
      <c r="O107" s="19">
        <f>SUM(P107:S107)</f>
        <v>4500</v>
      </c>
      <c r="P107" s="15">
        <f t="shared" si="54"/>
        <v>2250</v>
      </c>
      <c r="Q107" s="15">
        <f t="shared" si="54"/>
        <v>1250</v>
      </c>
      <c r="R107" s="15">
        <f t="shared" si="54"/>
        <v>1000</v>
      </c>
      <c r="S107" s="15"/>
      <c r="T107" s="15">
        <f t="shared" si="14"/>
        <v>1900</v>
      </c>
      <c r="U107" s="15">
        <v>1000</v>
      </c>
      <c r="V107" s="15">
        <v>0</v>
      </c>
      <c r="W107" s="15">
        <v>900</v>
      </c>
      <c r="X107" s="15"/>
      <c r="Y107" s="15">
        <f t="shared" si="37"/>
        <v>761</v>
      </c>
      <c r="Z107" s="15">
        <f>SUM(AA107:AC107)</f>
        <v>761</v>
      </c>
      <c r="AA107" s="15">
        <f>1000-239</f>
        <v>761</v>
      </c>
      <c r="AB107" s="15"/>
      <c r="AC107" s="15"/>
      <c r="AD107" s="15"/>
      <c r="AE107" s="15"/>
      <c r="AF107" s="15"/>
      <c r="AG107" s="15"/>
      <c r="AH107" s="15"/>
    </row>
    <row r="108" spans="1:38" ht="47.25" x14ac:dyDescent="0.25">
      <c r="A108" s="20">
        <v>6</v>
      </c>
      <c r="B108" s="18" t="s">
        <v>168</v>
      </c>
      <c r="C108" s="13" t="str">
        <f>VLOOKUP(B108,'[5]Bieu 03'!$B$12:$Y$25,2,0)</f>
        <v>xã Thụy Hùng</v>
      </c>
      <c r="D108" s="13" t="s">
        <v>95</v>
      </c>
      <c r="E108" s="13" t="s">
        <v>38</v>
      </c>
      <c r="F108" s="36">
        <v>2022</v>
      </c>
      <c r="G108" s="15"/>
      <c r="H108" s="15">
        <f>SUM(I108:L108)</f>
        <v>7500</v>
      </c>
      <c r="I108" s="15"/>
      <c r="J108" s="15"/>
      <c r="K108" s="15">
        <v>7500</v>
      </c>
      <c r="L108" s="15"/>
      <c r="M108" s="15"/>
      <c r="N108" s="15"/>
      <c r="O108" s="19">
        <f>SUM(P108:S108)</f>
        <v>7500</v>
      </c>
      <c r="P108" s="15">
        <f t="shared" si="54"/>
        <v>0</v>
      </c>
      <c r="Q108" s="15">
        <f t="shared" si="54"/>
        <v>0</v>
      </c>
      <c r="R108" s="15">
        <f t="shared" si="54"/>
        <v>7500</v>
      </c>
      <c r="S108" s="15"/>
      <c r="T108" s="15">
        <f>SUM(U108:X108)</f>
        <v>2130</v>
      </c>
      <c r="U108" s="15">
        <v>430</v>
      </c>
      <c r="V108" s="15"/>
      <c r="W108" s="193">
        <v>1700</v>
      </c>
      <c r="X108" s="15"/>
      <c r="Y108" s="15">
        <f t="shared" si="37"/>
        <v>430</v>
      </c>
      <c r="Z108" s="15">
        <f>SUM(AA108:AC108)</f>
        <v>430</v>
      </c>
      <c r="AA108" s="15">
        <v>430</v>
      </c>
      <c r="AB108" s="15"/>
      <c r="AC108" s="15"/>
      <c r="AD108" s="173"/>
      <c r="AE108" s="15"/>
      <c r="AF108" s="15"/>
      <c r="AG108" s="15"/>
      <c r="AH108" s="15"/>
    </row>
    <row r="109" spans="1:38" ht="31.5" x14ac:dyDescent="0.25">
      <c r="A109" s="176" t="s">
        <v>169</v>
      </c>
      <c r="B109" s="106" t="s">
        <v>170</v>
      </c>
      <c r="C109" s="39"/>
      <c r="D109" s="13"/>
      <c r="E109" s="13"/>
      <c r="F109" s="36"/>
      <c r="G109" s="15"/>
      <c r="H109" s="7">
        <f>H110</f>
        <v>23100</v>
      </c>
      <c r="I109" s="7">
        <f>I110</f>
        <v>7450</v>
      </c>
      <c r="J109" s="7">
        <f t="shared" ref="J109:AG109" si="55">J110</f>
        <v>3096</v>
      </c>
      <c r="K109" s="7">
        <f t="shared" si="55"/>
        <v>12554</v>
      </c>
      <c r="L109" s="7">
        <f t="shared" si="55"/>
        <v>0</v>
      </c>
      <c r="M109" s="7">
        <f t="shared" si="55"/>
        <v>0</v>
      </c>
      <c r="N109" s="7">
        <f t="shared" si="55"/>
        <v>0</v>
      </c>
      <c r="O109" s="7">
        <f t="shared" si="55"/>
        <v>23100</v>
      </c>
      <c r="P109" s="7">
        <f t="shared" si="55"/>
        <v>7450</v>
      </c>
      <c r="Q109" s="7">
        <f t="shared" si="55"/>
        <v>3096</v>
      </c>
      <c r="R109" s="7">
        <f t="shared" si="55"/>
        <v>12554</v>
      </c>
      <c r="S109" s="7">
        <f t="shared" si="55"/>
        <v>0</v>
      </c>
      <c r="T109" s="7">
        <f t="shared" si="55"/>
        <v>7961</v>
      </c>
      <c r="U109" s="7">
        <f t="shared" si="55"/>
        <v>4963</v>
      </c>
      <c r="V109" s="7">
        <f t="shared" si="55"/>
        <v>0</v>
      </c>
      <c r="W109" s="7">
        <f t="shared" si="55"/>
        <v>3523</v>
      </c>
      <c r="X109" s="7">
        <f t="shared" si="55"/>
        <v>0</v>
      </c>
      <c r="Y109" s="7">
        <f t="shared" si="55"/>
        <v>2766</v>
      </c>
      <c r="Z109" s="7">
        <f t="shared" si="55"/>
        <v>2766</v>
      </c>
      <c r="AA109" s="7">
        <f t="shared" si="55"/>
        <v>2766</v>
      </c>
      <c r="AB109" s="7"/>
      <c r="AC109" s="7"/>
      <c r="AD109" s="7">
        <f t="shared" si="55"/>
        <v>0</v>
      </c>
      <c r="AE109" s="7">
        <f t="shared" si="55"/>
        <v>150</v>
      </c>
      <c r="AF109" s="7">
        <f t="shared" si="55"/>
        <v>0</v>
      </c>
      <c r="AG109" s="7">
        <f t="shared" si="55"/>
        <v>0</v>
      </c>
      <c r="AH109" s="15"/>
    </row>
    <row r="110" spans="1:38" x14ac:dyDescent="0.25">
      <c r="A110" s="36"/>
      <c r="B110" s="106" t="s">
        <v>171</v>
      </c>
      <c r="C110" s="39"/>
      <c r="D110" s="13"/>
      <c r="E110" s="13"/>
      <c r="F110" s="36"/>
      <c r="G110" s="15"/>
      <c r="H110" s="7">
        <f>SUM(H111:H114)</f>
        <v>23100</v>
      </c>
      <c r="I110" s="7">
        <f t="shared" ref="I110:AA110" si="56">SUM(I111:I114)</f>
        <v>7450</v>
      </c>
      <c r="J110" s="7">
        <f t="shared" si="56"/>
        <v>3096</v>
      </c>
      <c r="K110" s="7">
        <f t="shared" si="56"/>
        <v>12554</v>
      </c>
      <c r="L110" s="7">
        <f t="shared" si="56"/>
        <v>0</v>
      </c>
      <c r="M110" s="7">
        <f t="shared" si="56"/>
        <v>0</v>
      </c>
      <c r="N110" s="7">
        <f t="shared" si="56"/>
        <v>0</v>
      </c>
      <c r="O110" s="7">
        <f t="shared" si="56"/>
        <v>23100</v>
      </c>
      <c r="P110" s="7">
        <f t="shared" si="56"/>
        <v>7450</v>
      </c>
      <c r="Q110" s="7">
        <f t="shared" si="56"/>
        <v>3096</v>
      </c>
      <c r="R110" s="7">
        <f t="shared" si="56"/>
        <v>12554</v>
      </c>
      <c r="S110" s="7">
        <f t="shared" si="56"/>
        <v>0</v>
      </c>
      <c r="T110" s="7">
        <f t="shared" si="56"/>
        <v>7961</v>
      </c>
      <c r="U110" s="7">
        <f t="shared" si="56"/>
        <v>4963</v>
      </c>
      <c r="V110" s="7">
        <f t="shared" si="56"/>
        <v>0</v>
      </c>
      <c r="W110" s="7">
        <f t="shared" si="56"/>
        <v>3523</v>
      </c>
      <c r="X110" s="7">
        <f t="shared" si="56"/>
        <v>0</v>
      </c>
      <c r="Y110" s="7">
        <f t="shared" si="56"/>
        <v>2766</v>
      </c>
      <c r="Z110" s="7">
        <f t="shared" si="56"/>
        <v>2766</v>
      </c>
      <c r="AA110" s="7">
        <f t="shared" si="56"/>
        <v>2766</v>
      </c>
      <c r="AB110" s="7"/>
      <c r="AC110" s="7"/>
      <c r="AD110" s="7">
        <f>SUM(AD111:AD113)</f>
        <v>0</v>
      </c>
      <c r="AE110" s="7">
        <f>SUM(AE111:AE113)</f>
        <v>150</v>
      </c>
      <c r="AF110" s="7">
        <f>SUM(AF111:AF113)</f>
        <v>0</v>
      </c>
      <c r="AG110" s="7">
        <f>SUM(AG111:AG113)</f>
        <v>0</v>
      </c>
      <c r="AH110" s="15"/>
    </row>
    <row r="111" spans="1:38" ht="52.5" customHeight="1" x14ac:dyDescent="0.25">
      <c r="A111" s="36">
        <v>1</v>
      </c>
      <c r="B111" s="171" t="s">
        <v>172</v>
      </c>
      <c r="C111" s="171"/>
      <c r="D111" s="13" t="s">
        <v>85</v>
      </c>
      <c r="E111" s="13" t="s">
        <v>38</v>
      </c>
      <c r="F111" s="36">
        <v>2022</v>
      </c>
      <c r="G111" s="15"/>
      <c r="H111" s="15">
        <f>SUM(I111:L111)</f>
        <v>8500</v>
      </c>
      <c r="I111" s="15">
        <v>4250</v>
      </c>
      <c r="J111" s="15">
        <v>1996</v>
      </c>
      <c r="K111" s="15">
        <v>2254</v>
      </c>
      <c r="L111" s="15"/>
      <c r="M111" s="15"/>
      <c r="N111" s="15"/>
      <c r="O111" s="19">
        <f>SUM(P111:S111)</f>
        <v>8500</v>
      </c>
      <c r="P111" s="15">
        <f t="shared" ref="P111:R114" si="57">I111</f>
        <v>4250</v>
      </c>
      <c r="Q111" s="15">
        <f t="shared" si="57"/>
        <v>1996</v>
      </c>
      <c r="R111" s="15">
        <f t="shared" si="57"/>
        <v>2254</v>
      </c>
      <c r="S111" s="15"/>
      <c r="T111" s="15">
        <f t="shared" si="14"/>
        <v>2063</v>
      </c>
      <c r="U111" s="15">
        <f>1538+AA111</f>
        <v>2063</v>
      </c>
      <c r="V111" s="15">
        <f>VLOOKUP(B111,'[13]CT MTQG'!$B$12:$AB$95,19,0)</f>
        <v>0</v>
      </c>
      <c r="W111" s="15"/>
      <c r="X111" s="15"/>
      <c r="Y111" s="15">
        <f t="shared" si="37"/>
        <v>525</v>
      </c>
      <c r="Z111" s="15">
        <f t="shared" si="38"/>
        <v>525</v>
      </c>
      <c r="AA111" s="160">
        <v>525</v>
      </c>
      <c r="AB111" s="15"/>
      <c r="AC111" s="15"/>
      <c r="AD111" s="15"/>
      <c r="AE111" s="15"/>
      <c r="AF111" s="15"/>
      <c r="AG111" s="15"/>
      <c r="AH111" s="15"/>
    </row>
    <row r="112" spans="1:38" ht="57" customHeight="1" x14ac:dyDescent="0.25">
      <c r="A112" s="36">
        <v>2</v>
      </c>
      <c r="B112" s="171" t="s">
        <v>173</v>
      </c>
      <c r="C112" s="171"/>
      <c r="D112" s="13" t="s">
        <v>85</v>
      </c>
      <c r="E112" s="13" t="s">
        <v>38</v>
      </c>
      <c r="F112" s="36">
        <v>2022</v>
      </c>
      <c r="G112" s="15"/>
      <c r="H112" s="15">
        <f>SUM(I112:L112)</f>
        <v>5000</v>
      </c>
      <c r="I112" s="15">
        <v>2500</v>
      </c>
      <c r="J112" s="15">
        <v>1100</v>
      </c>
      <c r="K112" s="15">
        <v>1400</v>
      </c>
      <c r="L112" s="15"/>
      <c r="M112" s="15"/>
      <c r="N112" s="15"/>
      <c r="O112" s="19">
        <f>SUM(P112:S112)</f>
        <v>5000</v>
      </c>
      <c r="P112" s="15">
        <f t="shared" si="57"/>
        <v>2500</v>
      </c>
      <c r="Q112" s="15">
        <f t="shared" si="57"/>
        <v>1100</v>
      </c>
      <c r="R112" s="15">
        <f t="shared" si="57"/>
        <v>1400</v>
      </c>
      <c r="S112" s="15"/>
      <c r="T112" s="15">
        <f t="shared" si="14"/>
        <v>2725</v>
      </c>
      <c r="U112" s="15">
        <f>800+AA112</f>
        <v>1325</v>
      </c>
      <c r="V112" s="15">
        <f>VLOOKUP(B112,'[13]CT MTQG'!$B$12:$AB$95,19,0)</f>
        <v>0</v>
      </c>
      <c r="W112" s="15">
        <v>1400</v>
      </c>
      <c r="X112" s="15"/>
      <c r="Y112" s="15">
        <f t="shared" si="37"/>
        <v>525</v>
      </c>
      <c r="Z112" s="15">
        <f t="shared" si="38"/>
        <v>525</v>
      </c>
      <c r="AA112" s="160">
        <v>525</v>
      </c>
      <c r="AB112" s="15"/>
      <c r="AC112" s="15"/>
      <c r="AD112" s="15"/>
      <c r="AE112" s="15"/>
      <c r="AF112" s="15"/>
      <c r="AG112" s="15"/>
      <c r="AH112" s="15"/>
    </row>
    <row r="113" spans="1:34" ht="84" customHeight="1" x14ac:dyDescent="0.25">
      <c r="A113" s="36">
        <v>3</v>
      </c>
      <c r="B113" s="171" t="s">
        <v>175</v>
      </c>
      <c r="C113" s="171"/>
      <c r="D113" s="13" t="s">
        <v>85</v>
      </c>
      <c r="E113" s="13" t="s">
        <v>107</v>
      </c>
      <c r="F113" s="36">
        <v>2022</v>
      </c>
      <c r="G113" s="13" t="s">
        <v>176</v>
      </c>
      <c r="H113" s="15">
        <v>1100</v>
      </c>
      <c r="I113" s="15">
        <v>700</v>
      </c>
      <c r="J113" s="15">
        <v>0</v>
      </c>
      <c r="K113" s="15">
        <v>400</v>
      </c>
      <c r="L113" s="15"/>
      <c r="M113" s="15"/>
      <c r="N113" s="15"/>
      <c r="O113" s="19">
        <f>SUM(P113:S113)</f>
        <v>1100</v>
      </c>
      <c r="P113" s="15">
        <f t="shared" si="57"/>
        <v>700</v>
      </c>
      <c r="Q113" s="15">
        <f t="shared" si="57"/>
        <v>0</v>
      </c>
      <c r="R113" s="15">
        <f t="shared" si="57"/>
        <v>400</v>
      </c>
      <c r="S113" s="15"/>
      <c r="T113" s="15">
        <v>450</v>
      </c>
      <c r="U113" s="15">
        <f>450+AA113</f>
        <v>975</v>
      </c>
      <c r="V113" s="15">
        <v>0</v>
      </c>
      <c r="W113" s="15">
        <v>0</v>
      </c>
      <c r="X113" s="15"/>
      <c r="Y113" s="15">
        <f t="shared" si="37"/>
        <v>525</v>
      </c>
      <c r="Z113" s="15">
        <f>SUM(AA113:AC113)</f>
        <v>525</v>
      </c>
      <c r="AA113" s="160">
        <v>525</v>
      </c>
      <c r="AB113" s="15"/>
      <c r="AC113" s="15"/>
      <c r="AD113" s="15"/>
      <c r="AE113" s="15">
        <v>150</v>
      </c>
      <c r="AF113" s="15">
        <v>0</v>
      </c>
      <c r="AG113" s="15"/>
      <c r="AH113" s="15"/>
    </row>
    <row r="114" spans="1:34" ht="47.25" x14ac:dyDescent="0.25">
      <c r="A114" s="36">
        <v>4</v>
      </c>
      <c r="B114" s="18" t="s">
        <v>177</v>
      </c>
      <c r="C114" s="13" t="str">
        <f>VLOOKUP(B114,'[5]Bieu 03'!$B$12:$Y$25,2,0)</f>
        <v>xã Gia Cát</v>
      </c>
      <c r="D114" s="13" t="s">
        <v>85</v>
      </c>
      <c r="E114" s="13" t="s">
        <v>38</v>
      </c>
      <c r="F114" s="36">
        <v>2022</v>
      </c>
      <c r="G114" s="15"/>
      <c r="H114" s="15">
        <f>SUM(I114:L114)</f>
        <v>8500</v>
      </c>
      <c r="I114" s="15"/>
      <c r="J114" s="15"/>
      <c r="K114" s="15">
        <v>8500</v>
      </c>
      <c r="L114" s="15"/>
      <c r="M114" s="15"/>
      <c r="N114" s="15"/>
      <c r="O114" s="19">
        <f>SUM(P114:S114)</f>
        <v>8500</v>
      </c>
      <c r="P114" s="15">
        <f t="shared" si="57"/>
        <v>0</v>
      </c>
      <c r="Q114" s="15">
        <f t="shared" si="57"/>
        <v>0</v>
      </c>
      <c r="R114" s="15">
        <f t="shared" si="57"/>
        <v>8500</v>
      </c>
      <c r="S114" s="15"/>
      <c r="T114" s="15">
        <f>SUM(U114:X114)</f>
        <v>2723</v>
      </c>
      <c r="U114" s="15">
        <v>600</v>
      </c>
      <c r="V114" s="15"/>
      <c r="W114" s="193">
        <v>2123</v>
      </c>
      <c r="X114" s="15">
        <v>0</v>
      </c>
      <c r="Y114" s="15">
        <f t="shared" si="37"/>
        <v>1191</v>
      </c>
      <c r="Z114" s="15">
        <f>SUM(AA114:AC114)</f>
        <v>1191</v>
      </c>
      <c r="AA114" s="160">
        <f>600+591</f>
        <v>1191</v>
      </c>
      <c r="AB114" s="15"/>
      <c r="AC114" s="15"/>
      <c r="AD114" s="173"/>
      <c r="AE114" s="15"/>
      <c r="AF114" s="15"/>
      <c r="AG114" s="15"/>
      <c r="AH114" s="15"/>
    </row>
    <row r="115" spans="1:34" s="1" customFormat="1" x14ac:dyDescent="0.25">
      <c r="A115" s="108" t="s">
        <v>178</v>
      </c>
      <c r="B115" s="109" t="s">
        <v>92</v>
      </c>
      <c r="C115" s="110" t="e">
        <f>VLOOKUP(B115,'[3]Du toan cap1-4 (NSH QD 5288)'!$B$13:$L$70,11,0)</f>
        <v>#N/A</v>
      </c>
      <c r="D115" s="111"/>
      <c r="E115" s="8"/>
      <c r="F115" s="176"/>
      <c r="G115" s="8"/>
      <c r="H115" s="40">
        <f t="shared" ref="H115:AA115" si="58">SUM(H116:H122)</f>
        <v>26947</v>
      </c>
      <c r="I115" s="40">
        <f t="shared" si="58"/>
        <v>22589</v>
      </c>
      <c r="J115" s="40">
        <f t="shared" si="58"/>
        <v>0</v>
      </c>
      <c r="K115" s="40">
        <f t="shared" si="58"/>
        <v>4358</v>
      </c>
      <c r="L115" s="40">
        <f t="shared" si="58"/>
        <v>0</v>
      </c>
      <c r="M115" s="40">
        <f t="shared" si="58"/>
        <v>0</v>
      </c>
      <c r="N115" s="40">
        <f t="shared" si="58"/>
        <v>0</v>
      </c>
      <c r="O115" s="40">
        <f t="shared" si="58"/>
        <v>26947</v>
      </c>
      <c r="P115" s="40">
        <f t="shared" si="58"/>
        <v>22589</v>
      </c>
      <c r="Q115" s="40">
        <f t="shared" si="58"/>
        <v>0</v>
      </c>
      <c r="R115" s="40">
        <f t="shared" si="58"/>
        <v>4358</v>
      </c>
      <c r="S115" s="40">
        <f t="shared" si="58"/>
        <v>0</v>
      </c>
      <c r="T115" s="40">
        <f t="shared" si="58"/>
        <v>16580</v>
      </c>
      <c r="U115" s="40">
        <f t="shared" si="58"/>
        <v>16580</v>
      </c>
      <c r="V115" s="40">
        <f t="shared" si="58"/>
        <v>0</v>
      </c>
      <c r="W115" s="40">
        <f t="shared" si="58"/>
        <v>0</v>
      </c>
      <c r="X115" s="40">
        <f t="shared" si="58"/>
        <v>0</v>
      </c>
      <c r="Y115" s="40">
        <f t="shared" si="58"/>
        <v>6309</v>
      </c>
      <c r="Z115" s="40">
        <f t="shared" si="58"/>
        <v>6309</v>
      </c>
      <c r="AA115" s="40">
        <f t="shared" si="58"/>
        <v>6309</v>
      </c>
      <c r="AB115" s="40"/>
      <c r="AC115" s="40"/>
      <c r="AD115" s="40">
        <f>SUM(AD116:AD122)</f>
        <v>0</v>
      </c>
      <c r="AE115" s="40">
        <f>SUM(AE116:AE122)</f>
        <v>0</v>
      </c>
      <c r="AF115" s="40">
        <f>SUM(AF116:AF122)</f>
        <v>0</v>
      </c>
      <c r="AG115" s="111"/>
      <c r="AH115" s="107"/>
    </row>
    <row r="116" spans="1:34" ht="47.25" x14ac:dyDescent="0.25">
      <c r="A116" s="14" t="s">
        <v>180</v>
      </c>
      <c r="B116" s="171" t="s">
        <v>181</v>
      </c>
      <c r="C116" s="39"/>
      <c r="D116" s="13" t="s">
        <v>92</v>
      </c>
      <c r="E116" s="19" t="s">
        <v>182</v>
      </c>
      <c r="F116" s="36" t="s">
        <v>87</v>
      </c>
      <c r="G116" s="13" t="str">
        <f>VLOOKUP(B116,'[11]Bieu 11A (DTPT)'!$B$14:$F$93,5,0)</f>
        <v>377 /QĐ-UBND ngày 17/02/2023</v>
      </c>
      <c r="H116" s="19">
        <f>SUM(I116:L116)</f>
        <v>3850</v>
      </c>
      <c r="I116" s="19">
        <v>2775</v>
      </c>
      <c r="J116" s="19"/>
      <c r="K116" s="19">
        <v>1075</v>
      </c>
      <c r="L116" s="69"/>
      <c r="M116" s="36"/>
      <c r="N116" s="69"/>
      <c r="O116" s="19">
        <f>SUM(P116:S116)</f>
        <v>3850</v>
      </c>
      <c r="P116" s="15">
        <f>I116</f>
        <v>2775</v>
      </c>
      <c r="Q116" s="15">
        <f>J116</f>
        <v>0</v>
      </c>
      <c r="R116" s="15">
        <f>K116</f>
        <v>1075</v>
      </c>
      <c r="S116" s="69"/>
      <c r="T116" s="19">
        <f t="shared" ref="T116:T129" si="59">SUM(U116:X116)</f>
        <v>2250</v>
      </c>
      <c r="U116" s="39">
        <v>2250</v>
      </c>
      <c r="V116" s="39"/>
      <c r="W116" s="39"/>
      <c r="X116" s="39"/>
      <c r="Y116" s="15">
        <f t="shared" si="37"/>
        <v>525</v>
      </c>
      <c r="Z116" s="19">
        <f t="shared" ref="Z116:Z122" si="60">SUM(AA116:AC116)</f>
        <v>525</v>
      </c>
      <c r="AA116" s="160">
        <f>I116-U116</f>
        <v>525</v>
      </c>
      <c r="AB116" s="15"/>
      <c r="AC116" s="15"/>
      <c r="AD116" s="69"/>
      <c r="AE116" s="19">
        <f>VLOOKUP(B116,'[6]Mau bieu 01a'!$B$97:$U$177,11,0)</f>
        <v>0</v>
      </c>
      <c r="AF116" s="90">
        <v>0</v>
      </c>
      <c r="AG116" s="20"/>
      <c r="AH116" s="39">
        <f>VLOOKUP(B116,'[14]BM 7'!$B$42:$CK$129,88,0)</f>
        <v>525</v>
      </c>
    </row>
    <row r="117" spans="1:34" ht="46.5" customHeight="1" x14ac:dyDescent="0.25">
      <c r="A117" s="14" t="s">
        <v>183</v>
      </c>
      <c r="B117" s="171" t="s">
        <v>184</v>
      </c>
      <c r="C117" s="39"/>
      <c r="D117" s="13" t="s">
        <v>92</v>
      </c>
      <c r="E117" s="19" t="s">
        <v>185</v>
      </c>
      <c r="F117" s="36" t="s">
        <v>87</v>
      </c>
      <c r="G117" s="13"/>
      <c r="H117" s="19">
        <f t="shared" ref="H117:H122" si="61">SUM(I117:L117)</f>
        <v>2500</v>
      </c>
      <c r="I117" s="19">
        <v>2125</v>
      </c>
      <c r="J117" s="19"/>
      <c r="K117" s="19">
        <v>375</v>
      </c>
      <c r="L117" s="69"/>
      <c r="M117" s="36"/>
      <c r="N117" s="69"/>
      <c r="O117" s="19">
        <f t="shared" ref="O117:O122" si="62">SUM(P117:S117)</f>
        <v>2500</v>
      </c>
      <c r="P117" s="15">
        <f t="shared" ref="P117:R122" si="63">I117</f>
        <v>2125</v>
      </c>
      <c r="Q117" s="15">
        <f t="shared" si="63"/>
        <v>0</v>
      </c>
      <c r="R117" s="15">
        <f t="shared" si="63"/>
        <v>375</v>
      </c>
      <c r="S117" s="69"/>
      <c r="T117" s="19">
        <f t="shared" si="59"/>
        <v>1600</v>
      </c>
      <c r="U117" s="39">
        <v>1600</v>
      </c>
      <c r="V117" s="39"/>
      <c r="W117" s="69"/>
      <c r="X117" s="69"/>
      <c r="Y117" s="15">
        <f t="shared" si="37"/>
        <v>525</v>
      </c>
      <c r="Z117" s="19">
        <f t="shared" si="60"/>
        <v>525</v>
      </c>
      <c r="AA117" s="160">
        <f>I117-U117</f>
        <v>525</v>
      </c>
      <c r="AB117" s="15"/>
      <c r="AC117" s="15"/>
      <c r="AD117" s="69"/>
      <c r="AE117" s="19">
        <f>VLOOKUP(B117,'[6]Mau bieu 01a'!$B$97:$U$177,11,0)</f>
        <v>0</v>
      </c>
      <c r="AF117" s="90">
        <v>0</v>
      </c>
      <c r="AG117" s="20"/>
      <c r="AH117" s="39">
        <f>VLOOKUP(B117,'[14]BM 7'!$B$42:$CK$129,88,0)</f>
        <v>525</v>
      </c>
    </row>
    <row r="118" spans="1:34" ht="45.75" customHeight="1" x14ac:dyDescent="0.25">
      <c r="A118" s="14" t="s">
        <v>174</v>
      </c>
      <c r="B118" s="171" t="s">
        <v>186</v>
      </c>
      <c r="C118" s="39"/>
      <c r="D118" s="13" t="s">
        <v>92</v>
      </c>
      <c r="E118" s="19" t="s">
        <v>187</v>
      </c>
      <c r="F118" s="36" t="s">
        <v>87</v>
      </c>
      <c r="G118" s="13"/>
      <c r="H118" s="19">
        <f t="shared" si="61"/>
        <v>2950</v>
      </c>
      <c r="I118" s="19">
        <v>2125</v>
      </c>
      <c r="J118" s="19"/>
      <c r="K118" s="19">
        <f>375+450</f>
        <v>825</v>
      </c>
      <c r="L118" s="69"/>
      <c r="M118" s="36"/>
      <c r="N118" s="69"/>
      <c r="O118" s="19">
        <f t="shared" si="62"/>
        <v>2950</v>
      </c>
      <c r="P118" s="15">
        <f t="shared" si="63"/>
        <v>2125</v>
      </c>
      <c r="Q118" s="15">
        <f t="shared" si="63"/>
        <v>0</v>
      </c>
      <c r="R118" s="15">
        <f t="shared" si="63"/>
        <v>825</v>
      </c>
      <c r="S118" s="69"/>
      <c r="T118" s="19">
        <f t="shared" si="59"/>
        <v>1600</v>
      </c>
      <c r="U118" s="39">
        <v>1600</v>
      </c>
      <c r="V118" s="39"/>
      <c r="W118" s="69"/>
      <c r="X118" s="69"/>
      <c r="Y118" s="15">
        <f t="shared" ref="Y118:Y129" si="64">SUM(AA118:AD118)</f>
        <v>525</v>
      </c>
      <c r="Z118" s="19">
        <f t="shared" si="60"/>
        <v>525</v>
      </c>
      <c r="AA118" s="160">
        <f>I118-U118</f>
        <v>525</v>
      </c>
      <c r="AB118" s="15"/>
      <c r="AC118" s="15"/>
      <c r="AD118" s="69"/>
      <c r="AE118" s="19">
        <f>VLOOKUP(B118,'[6]Mau bieu 01a'!$B$97:$U$177,11,0)</f>
        <v>0</v>
      </c>
      <c r="AF118" s="90">
        <v>0</v>
      </c>
      <c r="AG118" s="20"/>
      <c r="AH118" s="39">
        <f>VLOOKUP(B118,'[14]BM 7'!$B$42:$CK$129,88,0)</f>
        <v>525</v>
      </c>
    </row>
    <row r="119" spans="1:34" ht="47.25" x14ac:dyDescent="0.25">
      <c r="A119" s="14" t="s">
        <v>188</v>
      </c>
      <c r="B119" s="171" t="s">
        <v>189</v>
      </c>
      <c r="C119" s="39"/>
      <c r="D119" s="13" t="s">
        <v>92</v>
      </c>
      <c r="E119" s="19" t="s">
        <v>190</v>
      </c>
      <c r="F119" s="36" t="s">
        <v>87</v>
      </c>
      <c r="G119" s="13" t="str">
        <f>VLOOKUP(B119,'[11]Bieu 11A (DTPT)'!$B$14:$F$93,5,0)</f>
        <v>33 /QĐ-UBND ngày 14/02/2023</v>
      </c>
      <c r="H119" s="19">
        <f t="shared" si="61"/>
        <v>3095</v>
      </c>
      <c r="I119" s="19">
        <v>2295</v>
      </c>
      <c r="J119" s="19"/>
      <c r="K119" s="19">
        <v>800</v>
      </c>
      <c r="L119" s="69"/>
      <c r="M119" s="36"/>
      <c r="N119" s="69"/>
      <c r="O119" s="19">
        <f t="shared" si="62"/>
        <v>3095</v>
      </c>
      <c r="P119" s="15">
        <f t="shared" si="63"/>
        <v>2295</v>
      </c>
      <c r="Q119" s="15">
        <f t="shared" si="63"/>
        <v>0</v>
      </c>
      <c r="R119" s="15">
        <f t="shared" si="63"/>
        <v>800</v>
      </c>
      <c r="S119" s="69"/>
      <c r="T119" s="19">
        <f t="shared" si="59"/>
        <v>1600</v>
      </c>
      <c r="U119" s="39">
        <v>1600</v>
      </c>
      <c r="V119" s="39"/>
      <c r="W119" s="69"/>
      <c r="X119" s="69"/>
      <c r="Y119" s="15">
        <f t="shared" si="64"/>
        <v>795</v>
      </c>
      <c r="Z119" s="19">
        <f t="shared" si="60"/>
        <v>795</v>
      </c>
      <c r="AA119" s="160">
        <v>795</v>
      </c>
      <c r="AB119" s="15"/>
      <c r="AC119" s="15"/>
      <c r="AD119" s="69"/>
      <c r="AE119" s="19">
        <f>VLOOKUP(B119,'[6]Mau bieu 01a'!$B$97:$U$177,11,0)</f>
        <v>0</v>
      </c>
      <c r="AF119" s="90">
        <v>0</v>
      </c>
      <c r="AG119" s="20"/>
      <c r="AH119" s="39">
        <f>VLOOKUP(B119,'[14]BM 7'!$B$42:$CK$129,88,0)</f>
        <v>795</v>
      </c>
    </row>
    <row r="120" spans="1:34" ht="72" customHeight="1" x14ac:dyDescent="0.25">
      <c r="A120" s="14" t="s">
        <v>191</v>
      </c>
      <c r="B120" s="15" t="s">
        <v>193</v>
      </c>
      <c r="C120" s="39"/>
      <c r="D120" s="13" t="s">
        <v>92</v>
      </c>
      <c r="E120" s="13" t="s">
        <v>38</v>
      </c>
      <c r="F120" s="36" t="s">
        <v>87</v>
      </c>
      <c r="G120" s="13"/>
      <c r="H120" s="19">
        <f t="shared" si="61"/>
        <v>1950</v>
      </c>
      <c r="I120" s="19">
        <v>1950</v>
      </c>
      <c r="J120" s="19"/>
      <c r="K120" s="19">
        <v>0</v>
      </c>
      <c r="L120" s="69"/>
      <c r="M120" s="36"/>
      <c r="N120" s="69"/>
      <c r="O120" s="19">
        <f t="shared" si="62"/>
        <v>1950</v>
      </c>
      <c r="P120" s="15">
        <f t="shared" si="63"/>
        <v>1950</v>
      </c>
      <c r="Q120" s="15">
        <f t="shared" si="63"/>
        <v>0</v>
      </c>
      <c r="R120" s="15">
        <f t="shared" si="63"/>
        <v>0</v>
      </c>
      <c r="S120" s="69"/>
      <c r="T120" s="19">
        <f t="shared" si="59"/>
        <v>1850</v>
      </c>
      <c r="U120" s="39">
        <v>1850</v>
      </c>
      <c r="V120" s="39"/>
      <c r="W120" s="69"/>
      <c r="X120" s="69"/>
      <c r="Y120" s="15">
        <f t="shared" si="64"/>
        <v>100</v>
      </c>
      <c r="Z120" s="19">
        <f t="shared" si="60"/>
        <v>100</v>
      </c>
      <c r="AA120" s="160">
        <f>I120-U120</f>
        <v>100</v>
      </c>
      <c r="AB120" s="15"/>
      <c r="AC120" s="15"/>
      <c r="AD120" s="69"/>
      <c r="AE120" s="19">
        <f>VLOOKUP(B120,'[6]Mau bieu 01a'!$B$97:$U$177,11,0)</f>
        <v>0</v>
      </c>
      <c r="AF120" s="90">
        <v>0</v>
      </c>
      <c r="AG120" s="20"/>
      <c r="AH120" s="39"/>
    </row>
    <row r="121" spans="1:34" ht="69.75" customHeight="1" x14ac:dyDescent="0.25">
      <c r="A121" s="14" t="s">
        <v>192</v>
      </c>
      <c r="B121" s="41" t="s">
        <v>195</v>
      </c>
      <c r="C121" s="39"/>
      <c r="D121" s="13" t="s">
        <v>92</v>
      </c>
      <c r="E121" s="13" t="s">
        <v>38</v>
      </c>
      <c r="F121" s="36" t="s">
        <v>87</v>
      </c>
      <c r="G121" s="13" t="str">
        <f>VLOOKUP(B121,'[11]Bieu 11A (DTPT)'!$B$14:$F$93,5,0)</f>
        <v>1261/QĐ-UBND ngày 28/4/2023</v>
      </c>
      <c r="H121" s="19">
        <f t="shared" si="61"/>
        <v>10328</v>
      </c>
      <c r="I121" s="19">
        <v>9250</v>
      </c>
      <c r="J121" s="19"/>
      <c r="K121" s="19">
        <v>1078</v>
      </c>
      <c r="L121" s="69"/>
      <c r="M121" s="36"/>
      <c r="N121" s="69"/>
      <c r="O121" s="19">
        <f t="shared" si="62"/>
        <v>10328</v>
      </c>
      <c r="P121" s="15">
        <f t="shared" si="63"/>
        <v>9250</v>
      </c>
      <c r="Q121" s="15">
        <f t="shared" si="63"/>
        <v>0</v>
      </c>
      <c r="R121" s="15">
        <f t="shared" si="63"/>
        <v>1078</v>
      </c>
      <c r="S121" s="69"/>
      <c r="T121" s="19">
        <f t="shared" si="59"/>
        <v>6100</v>
      </c>
      <c r="U121" s="39">
        <v>6100</v>
      </c>
      <c r="V121" s="39"/>
      <c r="W121" s="69"/>
      <c r="X121" s="69"/>
      <c r="Y121" s="15">
        <f t="shared" si="64"/>
        <v>3150</v>
      </c>
      <c r="Z121" s="19">
        <f t="shared" si="60"/>
        <v>3150</v>
      </c>
      <c r="AA121" s="160">
        <f>I121-U121</f>
        <v>3150</v>
      </c>
      <c r="AB121" s="15"/>
      <c r="AC121" s="15"/>
      <c r="AD121" s="69"/>
      <c r="AE121" s="19">
        <f>VLOOKUP(B121,'[6]Mau bieu 01a'!$B$97:$U$177,11,0)</f>
        <v>0</v>
      </c>
      <c r="AF121" s="90">
        <v>0</v>
      </c>
      <c r="AG121" s="20"/>
      <c r="AH121" s="39"/>
    </row>
    <row r="122" spans="1:34" ht="65.25" customHeight="1" x14ac:dyDescent="0.25">
      <c r="A122" s="14" t="s">
        <v>194</v>
      </c>
      <c r="B122" s="15" t="s">
        <v>196</v>
      </c>
      <c r="C122" s="39"/>
      <c r="D122" s="13" t="s">
        <v>92</v>
      </c>
      <c r="E122" s="13" t="s">
        <v>38</v>
      </c>
      <c r="F122" s="36" t="s">
        <v>87</v>
      </c>
      <c r="G122" s="13" t="str">
        <f>VLOOKUP(B122,'[11]Bieu 11A (DTPT)'!$B$14:$F$93,5,0)</f>
        <v>1461/QĐ-UBND ngày 17/5/2023</v>
      </c>
      <c r="H122" s="19">
        <f t="shared" si="61"/>
        <v>2274</v>
      </c>
      <c r="I122" s="19">
        <v>2069</v>
      </c>
      <c r="J122" s="19"/>
      <c r="K122" s="19">
        <v>205</v>
      </c>
      <c r="L122" s="69"/>
      <c r="M122" s="36"/>
      <c r="N122" s="69"/>
      <c r="O122" s="19">
        <f t="shared" si="62"/>
        <v>2274</v>
      </c>
      <c r="P122" s="15">
        <f t="shared" si="63"/>
        <v>2069</v>
      </c>
      <c r="Q122" s="15">
        <f t="shared" si="63"/>
        <v>0</v>
      </c>
      <c r="R122" s="15">
        <f t="shared" si="63"/>
        <v>205</v>
      </c>
      <c r="S122" s="69"/>
      <c r="T122" s="19">
        <f t="shared" si="59"/>
        <v>1580</v>
      </c>
      <c r="U122" s="39">
        <v>1580</v>
      </c>
      <c r="V122" s="39"/>
      <c r="W122" s="69"/>
      <c r="X122" s="69"/>
      <c r="Y122" s="15">
        <f t="shared" si="64"/>
        <v>689</v>
      </c>
      <c r="Z122" s="19">
        <f t="shared" si="60"/>
        <v>689</v>
      </c>
      <c r="AA122" s="160">
        <v>689</v>
      </c>
      <c r="AB122" s="15"/>
      <c r="AC122" s="15"/>
      <c r="AD122" s="69"/>
      <c r="AE122" s="19">
        <f>VLOOKUP(B122,'[6]Mau bieu 01a'!$B$97:$U$177,11,0)</f>
        <v>0</v>
      </c>
      <c r="AF122" s="90">
        <v>0</v>
      </c>
      <c r="AG122" s="20"/>
      <c r="AH122" s="39">
        <f>VLOOKUP(B122,'[14]BM 7'!$B$42:$CK$129,88,0)</f>
        <v>689</v>
      </c>
    </row>
    <row r="123" spans="1:34" s="162" customFormat="1" ht="49.5" customHeight="1" x14ac:dyDescent="0.25">
      <c r="A123" s="111" t="s">
        <v>179</v>
      </c>
      <c r="B123" s="120" t="s">
        <v>311</v>
      </c>
      <c r="C123" s="40">
        <v>0</v>
      </c>
      <c r="D123" s="120"/>
      <c r="E123" s="120"/>
      <c r="F123" s="176"/>
      <c r="G123" s="29">
        <f t="shared" ref="G123:AG123" si="65">SUM(G124:G129)</f>
        <v>21700</v>
      </c>
      <c r="H123" s="29">
        <f t="shared" si="65"/>
        <v>10850</v>
      </c>
      <c r="I123" s="29">
        <f t="shared" si="65"/>
        <v>7595</v>
      </c>
      <c r="J123" s="29">
        <f t="shared" si="65"/>
        <v>3255</v>
      </c>
      <c r="K123" s="29">
        <f t="shared" si="65"/>
        <v>0</v>
      </c>
      <c r="L123" s="29">
        <f t="shared" si="65"/>
        <v>3974</v>
      </c>
      <c r="M123" s="29">
        <f t="shared" si="65"/>
        <v>3974</v>
      </c>
      <c r="N123" s="29">
        <f t="shared" si="65"/>
        <v>3085</v>
      </c>
      <c r="O123" s="29">
        <f t="shared" si="65"/>
        <v>0</v>
      </c>
      <c r="P123" s="29">
        <f t="shared" si="65"/>
        <v>889</v>
      </c>
      <c r="Q123" s="29">
        <f t="shared" si="65"/>
        <v>0</v>
      </c>
      <c r="R123" s="29">
        <f t="shared" si="65"/>
        <v>0</v>
      </c>
      <c r="S123" s="29">
        <f t="shared" si="65"/>
        <v>0</v>
      </c>
      <c r="T123" s="29">
        <f t="shared" si="65"/>
        <v>3085</v>
      </c>
      <c r="U123" s="29">
        <f t="shared" si="65"/>
        <v>3085</v>
      </c>
      <c r="V123" s="29">
        <f t="shared" si="65"/>
        <v>0</v>
      </c>
      <c r="W123" s="29">
        <f t="shared" si="65"/>
        <v>0</v>
      </c>
      <c r="X123" s="29">
        <f t="shared" si="65"/>
        <v>0</v>
      </c>
      <c r="Y123" s="29">
        <f t="shared" si="65"/>
        <v>5480</v>
      </c>
      <c r="Z123" s="29">
        <f t="shared" si="65"/>
        <v>5480</v>
      </c>
      <c r="AA123" s="29">
        <f t="shared" si="65"/>
        <v>5480</v>
      </c>
      <c r="AB123" s="29"/>
      <c r="AC123" s="29"/>
      <c r="AD123" s="29">
        <f t="shared" si="65"/>
        <v>0</v>
      </c>
      <c r="AE123" s="29">
        <f t="shared" si="65"/>
        <v>0</v>
      </c>
      <c r="AF123" s="29">
        <f t="shared" si="65"/>
        <v>0</v>
      </c>
      <c r="AG123" s="29">
        <f t="shared" si="65"/>
        <v>0</v>
      </c>
      <c r="AH123" s="161"/>
    </row>
    <row r="124" spans="1:34" s="3" customFormat="1" ht="49.5" customHeight="1" x14ac:dyDescent="0.25">
      <c r="A124" s="36">
        <v>1</v>
      </c>
      <c r="B124" s="122" t="s">
        <v>262</v>
      </c>
      <c r="C124" s="13" t="s">
        <v>71</v>
      </c>
      <c r="D124" s="13" t="s">
        <v>71</v>
      </c>
      <c r="E124" s="13" t="s">
        <v>190</v>
      </c>
      <c r="F124" s="182">
        <v>2024</v>
      </c>
      <c r="G124" s="33">
        <f t="shared" ref="G124:G129" si="66">SUM(H124:K124)</f>
        <v>2700</v>
      </c>
      <c r="H124" s="28">
        <v>1350</v>
      </c>
      <c r="I124" s="28">
        <v>944.99999999999989</v>
      </c>
      <c r="J124" s="28">
        <v>405.00000000000011</v>
      </c>
      <c r="K124" s="28"/>
      <c r="L124" s="33">
        <f t="shared" ref="L124:L129" si="67">M124</f>
        <v>585</v>
      </c>
      <c r="M124" s="33">
        <f t="shared" ref="M124:M129" si="68">SUM(N124:Q124)</f>
        <v>585</v>
      </c>
      <c r="N124" s="28">
        <v>385</v>
      </c>
      <c r="O124" s="28"/>
      <c r="P124" s="28">
        <v>200</v>
      </c>
      <c r="Q124" s="37"/>
      <c r="R124" s="22"/>
      <c r="S124" s="22"/>
      <c r="T124" s="19">
        <f t="shared" si="59"/>
        <v>385</v>
      </c>
      <c r="U124" s="23">
        <v>385</v>
      </c>
      <c r="V124" s="160"/>
      <c r="W124" s="160"/>
      <c r="X124" s="160"/>
      <c r="Y124" s="15">
        <f t="shared" si="64"/>
        <v>850</v>
      </c>
      <c r="Z124" s="19">
        <f t="shared" ref="Z124:Z129" si="69">SUM(AA124:AC124)</f>
        <v>850</v>
      </c>
      <c r="AA124" s="160">
        <v>850</v>
      </c>
      <c r="AB124" s="160"/>
      <c r="AC124" s="160"/>
      <c r="AD124" s="160"/>
      <c r="AE124" s="160"/>
      <c r="AF124" s="160"/>
      <c r="AG124" s="160"/>
      <c r="AH124" s="39">
        <f>VLOOKUP(B124,'[14]BM 7'!$B$42:$CK$129,88,0)</f>
        <v>850</v>
      </c>
    </row>
    <row r="125" spans="1:34" s="3" customFormat="1" ht="57" customHeight="1" x14ac:dyDescent="0.25">
      <c r="A125" s="36">
        <v>2</v>
      </c>
      <c r="B125" s="122" t="s">
        <v>263</v>
      </c>
      <c r="C125" s="13" t="s">
        <v>71</v>
      </c>
      <c r="D125" s="13" t="s">
        <v>71</v>
      </c>
      <c r="E125" s="13" t="s">
        <v>264</v>
      </c>
      <c r="F125" s="182">
        <v>2024</v>
      </c>
      <c r="G125" s="33">
        <f t="shared" si="66"/>
        <v>1800</v>
      </c>
      <c r="H125" s="28">
        <v>900</v>
      </c>
      <c r="I125" s="28">
        <v>630</v>
      </c>
      <c r="J125" s="28">
        <v>270</v>
      </c>
      <c r="K125" s="28"/>
      <c r="L125" s="33">
        <f t="shared" si="67"/>
        <v>400</v>
      </c>
      <c r="M125" s="33">
        <f t="shared" si="68"/>
        <v>400</v>
      </c>
      <c r="N125" s="28">
        <v>300</v>
      </c>
      <c r="O125" s="28"/>
      <c r="P125" s="28">
        <v>100</v>
      </c>
      <c r="Q125" s="37"/>
      <c r="R125" s="22"/>
      <c r="S125" s="22"/>
      <c r="T125" s="19">
        <f t="shared" si="59"/>
        <v>300</v>
      </c>
      <c r="U125" s="23">
        <v>300</v>
      </c>
      <c r="V125" s="160"/>
      <c r="W125" s="160"/>
      <c r="X125" s="160"/>
      <c r="Y125" s="15">
        <f t="shared" si="64"/>
        <v>330</v>
      </c>
      <c r="Z125" s="19">
        <f t="shared" si="69"/>
        <v>330</v>
      </c>
      <c r="AA125" s="160">
        <f>I125-U125</f>
        <v>330</v>
      </c>
      <c r="AB125" s="160"/>
      <c r="AC125" s="160"/>
      <c r="AD125" s="160"/>
      <c r="AE125" s="160"/>
      <c r="AF125" s="160"/>
      <c r="AG125" s="160"/>
      <c r="AH125" s="39">
        <f>VLOOKUP(B125,'[14]BM 7'!$B$42:$CK$129,88,0)</f>
        <v>0</v>
      </c>
    </row>
    <row r="126" spans="1:34" s="3" customFormat="1" ht="31.5" x14ac:dyDescent="0.25">
      <c r="A126" s="36">
        <v>3</v>
      </c>
      <c r="B126" s="100" t="s">
        <v>265</v>
      </c>
      <c r="C126" s="13" t="s">
        <v>71</v>
      </c>
      <c r="D126" s="13" t="s">
        <v>71</v>
      </c>
      <c r="E126" s="13" t="s">
        <v>190</v>
      </c>
      <c r="F126" s="182">
        <v>2024</v>
      </c>
      <c r="G126" s="33">
        <f t="shared" si="66"/>
        <v>2700</v>
      </c>
      <c r="H126" s="28">
        <v>1350</v>
      </c>
      <c r="I126" s="28">
        <v>944.99999999999989</v>
      </c>
      <c r="J126" s="28">
        <v>405</v>
      </c>
      <c r="K126" s="28"/>
      <c r="L126" s="33">
        <f t="shared" si="67"/>
        <v>500</v>
      </c>
      <c r="M126" s="33">
        <f t="shared" si="68"/>
        <v>500</v>
      </c>
      <c r="N126" s="28">
        <v>400</v>
      </c>
      <c r="O126" s="28"/>
      <c r="P126" s="28">
        <v>100</v>
      </c>
      <c r="Q126" s="37"/>
      <c r="R126" s="22"/>
      <c r="S126" s="22"/>
      <c r="T126" s="19">
        <f t="shared" si="59"/>
        <v>400</v>
      </c>
      <c r="U126" s="23">
        <v>400</v>
      </c>
      <c r="V126" s="160"/>
      <c r="W126" s="160"/>
      <c r="X126" s="160"/>
      <c r="Y126" s="15">
        <f t="shared" si="64"/>
        <v>675</v>
      </c>
      <c r="Z126" s="19">
        <f t="shared" si="69"/>
        <v>675</v>
      </c>
      <c r="AA126" s="160">
        <v>675</v>
      </c>
      <c r="AB126" s="160"/>
      <c r="AC126" s="160"/>
      <c r="AD126" s="160"/>
      <c r="AE126" s="160"/>
      <c r="AF126" s="160"/>
      <c r="AG126" s="160"/>
      <c r="AH126" s="39">
        <f>VLOOKUP(B126,'[14]BM 7'!$B$42:$CK$129,88,0)</f>
        <v>675</v>
      </c>
    </row>
    <row r="127" spans="1:34" s="3" customFormat="1" ht="45.75" customHeight="1" x14ac:dyDescent="0.25">
      <c r="A127" s="36">
        <v>4</v>
      </c>
      <c r="B127" s="101" t="s">
        <v>266</v>
      </c>
      <c r="C127" s="13" t="s">
        <v>71</v>
      </c>
      <c r="D127" s="13" t="s">
        <v>71</v>
      </c>
      <c r="E127" s="13" t="s">
        <v>38</v>
      </c>
      <c r="F127" s="182">
        <v>2024</v>
      </c>
      <c r="G127" s="33">
        <f t="shared" si="66"/>
        <v>3500</v>
      </c>
      <c r="H127" s="28">
        <v>1750</v>
      </c>
      <c r="I127" s="28">
        <v>1225</v>
      </c>
      <c r="J127" s="28">
        <v>525</v>
      </c>
      <c r="K127" s="28"/>
      <c r="L127" s="33">
        <f t="shared" si="67"/>
        <v>700</v>
      </c>
      <c r="M127" s="33">
        <f t="shared" si="68"/>
        <v>700</v>
      </c>
      <c r="N127" s="28">
        <v>500</v>
      </c>
      <c r="O127" s="28"/>
      <c r="P127" s="28">
        <v>200</v>
      </c>
      <c r="Q127" s="37"/>
      <c r="R127" s="22"/>
      <c r="S127" s="22"/>
      <c r="T127" s="19">
        <f t="shared" si="59"/>
        <v>500</v>
      </c>
      <c r="U127" s="23">
        <v>500</v>
      </c>
      <c r="V127" s="160"/>
      <c r="W127" s="160"/>
      <c r="X127" s="160"/>
      <c r="Y127" s="15">
        <f t="shared" si="64"/>
        <v>875</v>
      </c>
      <c r="Z127" s="19">
        <f t="shared" si="69"/>
        <v>875</v>
      </c>
      <c r="AA127" s="160">
        <v>875</v>
      </c>
      <c r="AB127" s="160"/>
      <c r="AC127" s="160"/>
      <c r="AD127" s="160"/>
      <c r="AE127" s="160"/>
      <c r="AF127" s="160"/>
      <c r="AG127" s="160"/>
      <c r="AH127" s="39">
        <f>VLOOKUP(B127,'[14]BM 7'!$B$42:$CK$129,88,0)</f>
        <v>875</v>
      </c>
    </row>
    <row r="128" spans="1:34" s="3" customFormat="1" ht="51.75" customHeight="1" x14ac:dyDescent="0.25">
      <c r="A128" s="36">
        <v>5</v>
      </c>
      <c r="B128" s="18" t="s">
        <v>267</v>
      </c>
      <c r="C128" s="13" t="s">
        <v>71</v>
      </c>
      <c r="D128" s="13" t="s">
        <v>71</v>
      </c>
      <c r="E128" s="13" t="s">
        <v>38</v>
      </c>
      <c r="F128" s="182">
        <v>2024</v>
      </c>
      <c r="G128" s="33">
        <f t="shared" si="66"/>
        <v>8000</v>
      </c>
      <c r="H128" s="28">
        <v>4000</v>
      </c>
      <c r="I128" s="28">
        <v>2800</v>
      </c>
      <c r="J128" s="28">
        <v>1200</v>
      </c>
      <c r="K128" s="28"/>
      <c r="L128" s="33">
        <f t="shared" si="67"/>
        <v>1289</v>
      </c>
      <c r="M128" s="33">
        <f t="shared" si="68"/>
        <v>1289</v>
      </c>
      <c r="N128" s="28">
        <v>1000</v>
      </c>
      <c r="O128" s="28"/>
      <c r="P128" s="28">
        <v>289</v>
      </c>
      <c r="Q128" s="37"/>
      <c r="R128" s="22"/>
      <c r="S128" s="22"/>
      <c r="T128" s="19">
        <f t="shared" si="59"/>
        <v>1000</v>
      </c>
      <c r="U128" s="23">
        <v>1000</v>
      </c>
      <c r="V128" s="160"/>
      <c r="W128" s="160"/>
      <c r="X128" s="160"/>
      <c r="Y128" s="15">
        <f t="shared" si="64"/>
        <v>2000</v>
      </c>
      <c r="Z128" s="19">
        <f t="shared" si="69"/>
        <v>2000</v>
      </c>
      <c r="AA128" s="160">
        <v>2000</v>
      </c>
      <c r="AB128" s="160"/>
      <c r="AC128" s="160"/>
      <c r="AD128" s="160"/>
      <c r="AE128" s="160"/>
      <c r="AF128" s="160"/>
      <c r="AG128" s="160"/>
      <c r="AH128" s="39">
        <f>VLOOKUP(B128,'[14]BM 7'!$B$42:$CK$129,88,0)</f>
        <v>2000</v>
      </c>
    </row>
    <row r="129" spans="1:34" s="3" customFormat="1" ht="67.5" customHeight="1" x14ac:dyDescent="0.25">
      <c r="A129" s="36">
        <v>6</v>
      </c>
      <c r="B129" s="171" t="s">
        <v>303</v>
      </c>
      <c r="C129" s="13" t="s">
        <v>71</v>
      </c>
      <c r="D129" s="13" t="s">
        <v>71</v>
      </c>
      <c r="E129" s="13" t="s">
        <v>38</v>
      </c>
      <c r="F129" s="182">
        <v>2024</v>
      </c>
      <c r="G129" s="33">
        <f t="shared" si="66"/>
        <v>3000</v>
      </c>
      <c r="H129" s="28">
        <v>1500</v>
      </c>
      <c r="I129" s="28">
        <v>1050</v>
      </c>
      <c r="J129" s="28">
        <v>450</v>
      </c>
      <c r="K129" s="28"/>
      <c r="L129" s="33">
        <f t="shared" si="67"/>
        <v>500</v>
      </c>
      <c r="M129" s="33">
        <f t="shared" si="68"/>
        <v>500</v>
      </c>
      <c r="N129" s="28">
        <v>500</v>
      </c>
      <c r="O129" s="28"/>
      <c r="P129" s="28"/>
      <c r="Q129" s="37"/>
      <c r="R129" s="22"/>
      <c r="S129" s="22"/>
      <c r="T129" s="19">
        <f t="shared" si="59"/>
        <v>500</v>
      </c>
      <c r="U129" s="23">
        <v>500</v>
      </c>
      <c r="V129" s="160"/>
      <c r="W129" s="160"/>
      <c r="X129" s="160"/>
      <c r="Y129" s="15">
        <f t="shared" si="64"/>
        <v>750</v>
      </c>
      <c r="Z129" s="19">
        <f t="shared" si="69"/>
        <v>750</v>
      </c>
      <c r="AA129" s="160">
        <v>750</v>
      </c>
      <c r="AB129" s="160"/>
      <c r="AC129" s="160"/>
      <c r="AD129" s="160"/>
      <c r="AE129" s="160"/>
      <c r="AF129" s="160"/>
      <c r="AG129" s="160"/>
      <c r="AH129" s="39" t="e">
        <f>VLOOKUP(B129,'[14]BM 7'!$B$42:$CK$129,88,0)</f>
        <v>#N/A</v>
      </c>
    </row>
    <row r="130" spans="1:34" x14ac:dyDescent="0.25">
      <c r="A130" s="42"/>
      <c r="B130" s="2"/>
      <c r="C130" s="112"/>
      <c r="D130" s="113"/>
      <c r="E130" s="113"/>
      <c r="F130" s="113"/>
      <c r="G130" s="2"/>
      <c r="I130" s="2"/>
      <c r="N130" s="2"/>
      <c r="O130" s="2"/>
      <c r="P130" s="2"/>
      <c r="Q130" s="2"/>
      <c r="R130" s="2"/>
      <c r="S130" s="2"/>
      <c r="T130" s="2"/>
      <c r="U130" s="2"/>
      <c r="W130" s="2"/>
      <c r="X130" s="2"/>
      <c r="Y130" s="2"/>
      <c r="Z130" s="2"/>
      <c r="AA130" s="2"/>
      <c r="AB130" s="2"/>
      <c r="AC130" s="2"/>
      <c r="AD130" s="2"/>
      <c r="AE130" s="2"/>
      <c r="AF130" s="2"/>
      <c r="AG130" s="45"/>
      <c r="AH130" s="45"/>
    </row>
    <row r="131" spans="1:34" x14ac:dyDescent="0.25">
      <c r="A131" s="42"/>
      <c r="B131" s="2"/>
      <c r="C131" s="112"/>
      <c r="D131" s="113"/>
      <c r="E131" s="113"/>
      <c r="F131" s="113"/>
      <c r="G131" s="2"/>
      <c r="I131" s="2"/>
      <c r="N131" s="2"/>
      <c r="O131" s="2"/>
      <c r="P131" s="2"/>
      <c r="Q131" s="2"/>
      <c r="R131" s="2"/>
      <c r="S131" s="2"/>
      <c r="T131" s="2"/>
      <c r="U131" s="2"/>
      <c r="W131" s="2"/>
      <c r="X131" s="2"/>
      <c r="Y131" s="2"/>
      <c r="Z131" s="2"/>
      <c r="AA131" s="2"/>
      <c r="AB131" s="2"/>
      <c r="AC131" s="2"/>
      <c r="AD131" s="2"/>
      <c r="AE131" s="2"/>
      <c r="AF131" s="2"/>
      <c r="AG131" s="45"/>
      <c r="AH131" s="45"/>
    </row>
    <row r="132" spans="1:34" x14ac:dyDescent="0.25">
      <c r="A132" s="42"/>
      <c r="B132" s="2"/>
      <c r="C132" s="112"/>
      <c r="D132" s="113"/>
      <c r="E132" s="113"/>
      <c r="F132" s="113"/>
      <c r="G132" s="2"/>
      <c r="I132" s="2"/>
      <c r="N132" s="2"/>
      <c r="O132" s="2"/>
      <c r="P132" s="2"/>
      <c r="Q132" s="2"/>
      <c r="R132" s="2"/>
      <c r="S132" s="2"/>
      <c r="T132" s="2"/>
      <c r="U132" s="2"/>
      <c r="W132" s="2"/>
      <c r="X132" s="2"/>
      <c r="Y132" s="2"/>
      <c r="Z132" s="2"/>
      <c r="AA132" s="2"/>
      <c r="AB132" s="2"/>
      <c r="AC132" s="2"/>
      <c r="AD132" s="2"/>
      <c r="AE132" s="2"/>
      <c r="AF132" s="2"/>
      <c r="AG132" s="45"/>
      <c r="AH132" s="45"/>
    </row>
    <row r="133" spans="1:34" x14ac:dyDescent="0.25">
      <c r="A133" s="42"/>
      <c r="B133" s="2"/>
      <c r="C133" s="112"/>
      <c r="D133" s="113"/>
      <c r="E133" s="113"/>
      <c r="F133" s="113"/>
      <c r="G133" s="2"/>
      <c r="I133" s="2"/>
      <c r="N133" s="2"/>
      <c r="O133" s="2"/>
      <c r="P133" s="2"/>
      <c r="Q133" s="2"/>
      <c r="R133" s="2"/>
      <c r="S133" s="2"/>
      <c r="T133" s="2"/>
      <c r="U133" s="2"/>
      <c r="W133" s="2"/>
      <c r="X133" s="2"/>
      <c r="Y133" s="2"/>
      <c r="Z133" s="2"/>
      <c r="AA133" s="2"/>
      <c r="AB133" s="2"/>
      <c r="AC133" s="2"/>
      <c r="AD133" s="2"/>
      <c r="AE133" s="2"/>
      <c r="AF133" s="2"/>
      <c r="AG133" s="45"/>
      <c r="AH133" s="45"/>
    </row>
    <row r="134" spans="1:34" x14ac:dyDescent="0.25">
      <c r="N134" s="2"/>
      <c r="O134" s="2"/>
      <c r="P134" s="2"/>
      <c r="Q134" s="2"/>
      <c r="R134" s="2"/>
      <c r="S134" s="2"/>
    </row>
  </sheetData>
  <mergeCells count="34">
    <mergeCell ref="E4:E7"/>
    <mergeCell ref="F4:F7"/>
    <mergeCell ref="G4:L4"/>
    <mergeCell ref="M4:N4"/>
    <mergeCell ref="G5:G7"/>
    <mergeCell ref="H5:L5"/>
    <mergeCell ref="M5:M7"/>
    <mergeCell ref="N5:N7"/>
    <mergeCell ref="A1:AH1"/>
    <mergeCell ref="A2:AH2"/>
    <mergeCell ref="A3:AH3"/>
    <mergeCell ref="A4:A7"/>
    <mergeCell ref="B4:B7"/>
    <mergeCell ref="D4:D7"/>
    <mergeCell ref="AA5:AC5"/>
    <mergeCell ref="AA6:AA7"/>
    <mergeCell ref="Z5:Z7"/>
    <mergeCell ref="H6:H7"/>
    <mergeCell ref="O4:S5"/>
    <mergeCell ref="T4:X5"/>
    <mergeCell ref="I6:L6"/>
    <mergeCell ref="O6:O7"/>
    <mergeCell ref="P6:S6"/>
    <mergeCell ref="T6:T7"/>
    <mergeCell ref="U6:X6"/>
    <mergeCell ref="Y4:Y7"/>
    <mergeCell ref="AG4:AG7"/>
    <mergeCell ref="AH4:AH7"/>
    <mergeCell ref="AE4:AE7"/>
    <mergeCell ref="AF4:AF7"/>
    <mergeCell ref="AB6:AB7"/>
    <mergeCell ref="AC6:AC7"/>
    <mergeCell ref="Z4:AD4"/>
    <mergeCell ref="AD5:AD7"/>
  </mergeCells>
  <phoneticPr fontId="0" type="noConversion"/>
  <pageMargins left="0.2" right="0.2" top="0.5" bottom="0.5" header="0.3" footer="0.3"/>
  <pageSetup paperSize="9" scale="4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zoomScale="70" zoomScaleNormal="70" workbookViewId="0">
      <selection activeCell="P20" sqref="P20"/>
    </sheetView>
  </sheetViews>
  <sheetFormatPr defaultColWidth="10.85546875" defaultRowHeight="15.75" x14ac:dyDescent="0.25"/>
  <cols>
    <col min="1" max="1" width="6.28515625" style="43" customWidth="1"/>
    <col min="2" max="2" width="41.5703125" style="46" customWidth="1"/>
    <col min="3" max="3" width="7.85546875" style="42" customWidth="1"/>
    <col min="4" max="4" width="10.85546875" style="42" customWidth="1"/>
    <col min="5" max="5" width="8" style="47" customWidth="1"/>
    <col min="6" max="6" width="11.5703125" style="44" customWidth="1"/>
    <col min="7" max="7" width="10.85546875" style="44" customWidth="1"/>
    <col min="8" max="9" width="11.5703125" style="44" customWidth="1"/>
    <col min="10" max="10" width="9.7109375" style="44" customWidth="1"/>
    <col min="11" max="11" width="10.140625" style="44" customWidth="1"/>
    <col min="12" max="12" width="11.85546875" style="44" customWidth="1"/>
    <col min="13" max="13" width="12.28515625" style="44" customWidth="1"/>
    <col min="14" max="14" width="12" style="44" customWidth="1"/>
    <col min="15" max="15" width="9" style="44" customWidth="1"/>
    <col min="16" max="16" width="9.85546875" style="44" customWidth="1"/>
    <col min="17" max="17" width="9.5703125" style="44" customWidth="1"/>
    <col min="18" max="18" width="8.42578125" style="44" hidden="1" customWidth="1"/>
    <col min="19" max="19" width="0.140625" style="44" customWidth="1"/>
    <col min="20" max="20" width="9.28515625" style="2" customWidth="1"/>
    <col min="21" max="21" width="10.42578125" style="2" customWidth="1"/>
    <col min="22" max="22" width="0" style="2" hidden="1" customWidth="1"/>
    <col min="23" max="27" width="0" style="49" hidden="1" customWidth="1"/>
    <col min="28" max="249" width="11.5703125" style="2" customWidth="1"/>
    <col min="250" max="250" width="6.28515625" style="2" customWidth="1"/>
    <col min="251" max="251" width="41.5703125" style="2" customWidth="1"/>
    <col min="252" max="252" width="7.85546875" style="2" customWidth="1"/>
    <col min="253" max="253" width="10.85546875" style="2" customWidth="1"/>
    <col min="254" max="254" width="8" style="2" customWidth="1"/>
    <col min="255" max="255" width="11.5703125" style="2" customWidth="1"/>
    <col min="256" max="16384" width="10.85546875" style="2"/>
  </cols>
  <sheetData>
    <row r="1" spans="1:27" s="1" customFormat="1" ht="15.75" customHeight="1" x14ac:dyDescent="0.25">
      <c r="A1" s="227" t="s">
        <v>268</v>
      </c>
      <c r="B1" s="227"/>
      <c r="C1" s="227"/>
      <c r="D1" s="227"/>
      <c r="E1" s="227"/>
      <c r="F1" s="227"/>
      <c r="G1" s="227"/>
      <c r="H1" s="227"/>
      <c r="I1" s="227"/>
      <c r="J1" s="227"/>
      <c r="K1" s="227"/>
      <c r="L1" s="227"/>
      <c r="M1" s="227"/>
      <c r="N1" s="227"/>
      <c r="O1" s="227"/>
      <c r="P1" s="227"/>
      <c r="Q1" s="227"/>
      <c r="R1" s="227"/>
      <c r="S1" s="227"/>
      <c r="T1" s="227"/>
      <c r="U1" s="227"/>
      <c r="W1" s="48"/>
      <c r="X1" s="48"/>
      <c r="Y1" s="48"/>
      <c r="Z1" s="48"/>
      <c r="AA1" s="48"/>
    </row>
    <row r="2" spans="1:27" ht="15.75" customHeight="1" x14ac:dyDescent="0.25">
      <c r="A2" s="228" t="str">
        <f>'Bieu 02'!A2:AH2</f>
        <v>(Kèm theo Nghị quyết số 331/ NQ-HĐND ngày 16/7/2024 của HĐND huyện Cao Lộc)</v>
      </c>
      <c r="B2" s="228"/>
      <c r="C2" s="228"/>
      <c r="D2" s="228"/>
      <c r="E2" s="228"/>
      <c r="F2" s="228"/>
      <c r="G2" s="228"/>
      <c r="H2" s="228"/>
      <c r="I2" s="228"/>
      <c r="J2" s="228"/>
      <c r="K2" s="228"/>
      <c r="L2" s="228"/>
      <c r="M2" s="228"/>
      <c r="N2" s="228"/>
      <c r="O2" s="228"/>
      <c r="P2" s="228"/>
      <c r="Q2" s="228"/>
      <c r="R2" s="228"/>
      <c r="S2" s="228"/>
      <c r="T2" s="228"/>
      <c r="U2" s="228"/>
    </row>
    <row r="3" spans="1:27" x14ac:dyDescent="0.25">
      <c r="A3" s="229" t="s">
        <v>0</v>
      </c>
      <c r="B3" s="229"/>
      <c r="C3" s="229"/>
      <c r="D3" s="229"/>
      <c r="E3" s="229"/>
      <c r="F3" s="229"/>
      <c r="G3" s="229"/>
      <c r="H3" s="229"/>
      <c r="I3" s="229"/>
      <c r="J3" s="229"/>
      <c r="K3" s="229"/>
      <c r="L3" s="229"/>
      <c r="M3" s="229"/>
      <c r="N3" s="229"/>
      <c r="O3" s="229"/>
      <c r="P3" s="229"/>
      <c r="Q3" s="229"/>
      <c r="R3" s="229"/>
      <c r="S3" s="229"/>
      <c r="T3" s="229"/>
      <c r="U3" s="45"/>
    </row>
    <row r="4" spans="1:27" s="4" customFormat="1" ht="15" customHeight="1" x14ac:dyDescent="0.25">
      <c r="A4" s="225" t="s">
        <v>197</v>
      </c>
      <c r="B4" s="225" t="s">
        <v>2</v>
      </c>
      <c r="C4" s="225" t="s">
        <v>3</v>
      </c>
      <c r="D4" s="225" t="s">
        <v>198</v>
      </c>
      <c r="E4" s="234" t="s">
        <v>5</v>
      </c>
      <c r="F4" s="225" t="s">
        <v>6</v>
      </c>
      <c r="G4" s="225"/>
      <c r="H4" s="225"/>
      <c r="I4" s="225"/>
      <c r="J4" s="225"/>
      <c r="K4" s="225"/>
      <c r="L4" s="225" t="s">
        <v>9</v>
      </c>
      <c r="M4" s="225" t="s">
        <v>10</v>
      </c>
      <c r="N4" s="225"/>
      <c r="O4" s="225"/>
      <c r="P4" s="225"/>
      <c r="Q4" s="225"/>
      <c r="R4" s="225" t="s">
        <v>199</v>
      </c>
      <c r="S4" s="225" t="s">
        <v>200</v>
      </c>
      <c r="T4" s="225" t="s">
        <v>13</v>
      </c>
      <c r="U4" s="225" t="s">
        <v>14</v>
      </c>
    </row>
    <row r="5" spans="1:27" s="5" customFormat="1" ht="19.5" customHeight="1" x14ac:dyDescent="0.25">
      <c r="A5" s="225"/>
      <c r="B5" s="225"/>
      <c r="C5" s="225"/>
      <c r="D5" s="225"/>
      <c r="E5" s="234"/>
      <c r="F5" s="225" t="s">
        <v>15</v>
      </c>
      <c r="G5" s="231" t="s">
        <v>16</v>
      </c>
      <c r="H5" s="231"/>
      <c r="I5" s="231"/>
      <c r="J5" s="231"/>
      <c r="K5" s="231"/>
      <c r="L5" s="225"/>
      <c r="M5" s="225" t="s">
        <v>18</v>
      </c>
      <c r="N5" s="225" t="s">
        <v>19</v>
      </c>
      <c r="O5" s="225"/>
      <c r="P5" s="225"/>
      <c r="Q5" s="225"/>
      <c r="R5" s="225"/>
      <c r="S5" s="225"/>
      <c r="T5" s="225"/>
      <c r="U5" s="225"/>
    </row>
    <row r="6" spans="1:27" s="5" customFormat="1" ht="14.25" customHeight="1" x14ac:dyDescent="0.25">
      <c r="A6" s="225"/>
      <c r="B6" s="225"/>
      <c r="C6" s="225"/>
      <c r="D6" s="225"/>
      <c r="E6" s="234"/>
      <c r="F6" s="233"/>
      <c r="G6" s="225" t="s">
        <v>21</v>
      </c>
      <c r="H6" s="225" t="s">
        <v>19</v>
      </c>
      <c r="I6" s="225"/>
      <c r="J6" s="225"/>
      <c r="K6" s="225"/>
      <c r="L6" s="225"/>
      <c r="M6" s="225"/>
      <c r="N6" s="225" t="s">
        <v>23</v>
      </c>
      <c r="O6" s="225" t="s">
        <v>24</v>
      </c>
      <c r="P6" s="225" t="s">
        <v>25</v>
      </c>
      <c r="Q6" s="225" t="s">
        <v>20</v>
      </c>
      <c r="R6" s="225"/>
      <c r="S6" s="225"/>
      <c r="T6" s="225"/>
      <c r="U6" s="225"/>
    </row>
    <row r="7" spans="1:27" s="5" customFormat="1" ht="27" customHeight="1" x14ac:dyDescent="0.25">
      <c r="A7" s="225"/>
      <c r="B7" s="225"/>
      <c r="C7" s="225"/>
      <c r="D7" s="225"/>
      <c r="E7" s="234"/>
      <c r="F7" s="233"/>
      <c r="G7" s="225"/>
      <c r="H7" s="232" t="s">
        <v>201</v>
      </c>
      <c r="I7" s="225" t="s">
        <v>24</v>
      </c>
      <c r="J7" s="225" t="s">
        <v>25</v>
      </c>
      <c r="K7" s="225" t="s">
        <v>20</v>
      </c>
      <c r="L7" s="225"/>
      <c r="M7" s="225"/>
      <c r="N7" s="225"/>
      <c r="O7" s="225"/>
      <c r="P7" s="225"/>
      <c r="Q7" s="225"/>
      <c r="R7" s="225"/>
      <c r="S7" s="225"/>
      <c r="T7" s="225"/>
      <c r="U7" s="225"/>
    </row>
    <row r="8" spans="1:27" s="5" customFormat="1" ht="134.25" customHeight="1" x14ac:dyDescent="0.25">
      <c r="A8" s="225"/>
      <c r="B8" s="225"/>
      <c r="C8" s="225"/>
      <c r="D8" s="225"/>
      <c r="E8" s="234"/>
      <c r="F8" s="233"/>
      <c r="G8" s="231"/>
      <c r="H8" s="232"/>
      <c r="I8" s="225"/>
      <c r="J8" s="225"/>
      <c r="K8" s="225"/>
      <c r="L8" s="225"/>
      <c r="M8" s="225"/>
      <c r="N8" s="225"/>
      <c r="O8" s="225"/>
      <c r="P8" s="225"/>
      <c r="Q8" s="225"/>
      <c r="R8" s="225"/>
      <c r="S8" s="225"/>
      <c r="T8" s="225"/>
      <c r="U8" s="225"/>
    </row>
    <row r="9" spans="1:27" s="5" customFormat="1" ht="15.75" hidden="1" customHeight="1" x14ac:dyDescent="0.25">
      <c r="A9" s="24">
        <v>1</v>
      </c>
      <c r="B9" s="24">
        <v>2</v>
      </c>
      <c r="C9" s="24">
        <v>3</v>
      </c>
      <c r="D9" s="24">
        <v>4</v>
      </c>
      <c r="E9" s="24">
        <v>5</v>
      </c>
      <c r="F9" s="24">
        <v>6</v>
      </c>
      <c r="G9" s="24">
        <v>7</v>
      </c>
      <c r="H9" s="24">
        <v>8</v>
      </c>
      <c r="I9" s="24">
        <v>10</v>
      </c>
      <c r="J9" s="24">
        <v>11</v>
      </c>
      <c r="K9" s="24">
        <v>12</v>
      </c>
      <c r="L9" s="24">
        <v>13</v>
      </c>
      <c r="M9" s="24">
        <v>14</v>
      </c>
      <c r="N9" s="24">
        <v>15</v>
      </c>
      <c r="O9" s="24">
        <v>16</v>
      </c>
      <c r="P9" s="24">
        <v>17</v>
      </c>
      <c r="Q9" s="24">
        <v>18</v>
      </c>
      <c r="R9" s="24">
        <v>19</v>
      </c>
      <c r="S9" s="24">
        <v>20</v>
      </c>
      <c r="T9" s="24">
        <v>21</v>
      </c>
      <c r="U9" s="24">
        <v>22</v>
      </c>
      <c r="V9" s="50">
        <v>23</v>
      </c>
      <c r="W9" s="24">
        <v>24</v>
      </c>
      <c r="X9" s="24">
        <v>25</v>
      </c>
      <c r="Y9" s="24">
        <v>26</v>
      </c>
      <c r="Z9" s="24">
        <v>27</v>
      </c>
      <c r="AA9" s="24">
        <v>28</v>
      </c>
    </row>
    <row r="10" spans="1:27" s="6" customFormat="1" x14ac:dyDescent="0.25">
      <c r="A10" s="20">
        <v>1</v>
      </c>
      <c r="B10" s="20">
        <v>2</v>
      </c>
      <c r="C10" s="20">
        <v>3</v>
      </c>
      <c r="D10" s="20">
        <v>4</v>
      </c>
      <c r="E10" s="20">
        <v>5</v>
      </c>
      <c r="F10" s="20">
        <v>6</v>
      </c>
      <c r="G10" s="20">
        <v>7</v>
      </c>
      <c r="H10" s="20">
        <v>8</v>
      </c>
      <c r="I10" s="20">
        <v>9</v>
      </c>
      <c r="J10" s="20">
        <v>10</v>
      </c>
      <c r="K10" s="20">
        <v>11</v>
      </c>
      <c r="L10" s="20">
        <v>12</v>
      </c>
      <c r="M10" s="20">
        <v>13</v>
      </c>
      <c r="N10" s="20">
        <v>14</v>
      </c>
      <c r="O10" s="20">
        <v>15</v>
      </c>
      <c r="P10" s="20">
        <v>16</v>
      </c>
      <c r="Q10" s="20">
        <v>17</v>
      </c>
      <c r="R10" s="20">
        <v>16</v>
      </c>
      <c r="S10" s="20">
        <v>18</v>
      </c>
      <c r="T10" s="20">
        <v>18</v>
      </c>
      <c r="U10" s="20">
        <v>19</v>
      </c>
    </row>
    <row r="11" spans="1:27" s="6" customFormat="1" ht="30" customHeight="1" x14ac:dyDescent="0.25">
      <c r="A11" s="51"/>
      <c r="B11" s="52" t="s">
        <v>202</v>
      </c>
      <c r="C11" s="116"/>
      <c r="D11" s="116"/>
      <c r="E11" s="51"/>
      <c r="F11" s="51"/>
      <c r="G11" s="30">
        <f t="shared" ref="G11:Q11" si="0">G12+G33</f>
        <v>68148</v>
      </c>
      <c r="H11" s="30">
        <f t="shared" si="0"/>
        <v>36638</v>
      </c>
      <c r="I11" s="30">
        <f t="shared" si="0"/>
        <v>6557</v>
      </c>
      <c r="J11" s="30">
        <f t="shared" si="0"/>
        <v>30021</v>
      </c>
      <c r="K11" s="30">
        <f t="shared" si="0"/>
        <v>921</v>
      </c>
      <c r="L11" s="32">
        <f t="shared" si="0"/>
        <v>58881</v>
      </c>
      <c r="M11" s="32">
        <f t="shared" si="0"/>
        <v>58881</v>
      </c>
      <c r="N11" s="32">
        <f t="shared" si="0"/>
        <v>29735</v>
      </c>
      <c r="O11" s="32">
        <f t="shared" si="0"/>
        <v>4521</v>
      </c>
      <c r="P11" s="32">
        <f t="shared" si="0"/>
        <v>24625</v>
      </c>
      <c r="Q11" s="30">
        <f t="shared" si="0"/>
        <v>0</v>
      </c>
      <c r="R11" s="53" t="e">
        <f>R12+R33+#REF!</f>
        <v>#REF!</v>
      </c>
      <c r="S11" s="53" t="e">
        <f>S12+S33+#REF!</f>
        <v>#REF!</v>
      </c>
      <c r="T11" s="53">
        <f>T12+T33</f>
        <v>0</v>
      </c>
      <c r="U11" s="51"/>
    </row>
    <row r="12" spans="1:27" s="6" customFormat="1" ht="30" customHeight="1" x14ac:dyDescent="0.25">
      <c r="A12" s="51" t="s">
        <v>27</v>
      </c>
      <c r="B12" s="52" t="s">
        <v>203</v>
      </c>
      <c r="C12" s="116"/>
      <c r="D12" s="116"/>
      <c r="E12" s="51"/>
      <c r="F12" s="51"/>
      <c r="G12" s="30">
        <f t="shared" ref="G12:Q12" si="1">G13+G20</f>
        <v>35200</v>
      </c>
      <c r="H12" s="30">
        <f t="shared" si="1"/>
        <v>0</v>
      </c>
      <c r="I12" s="30">
        <f t="shared" si="1"/>
        <v>6100</v>
      </c>
      <c r="J12" s="30">
        <f t="shared" si="1"/>
        <v>29100</v>
      </c>
      <c r="K12" s="30">
        <f t="shared" si="1"/>
        <v>0</v>
      </c>
      <c r="L12" s="32">
        <f t="shared" si="1"/>
        <v>29146</v>
      </c>
      <c r="M12" s="32">
        <f t="shared" si="1"/>
        <v>29146</v>
      </c>
      <c r="N12" s="32">
        <f t="shared" si="1"/>
        <v>0</v>
      </c>
      <c r="O12" s="32">
        <f t="shared" si="1"/>
        <v>4521</v>
      </c>
      <c r="P12" s="32">
        <f t="shared" si="1"/>
        <v>24625</v>
      </c>
      <c r="Q12" s="30">
        <f t="shared" si="1"/>
        <v>0</v>
      </c>
      <c r="R12" s="53"/>
      <c r="S12" s="53"/>
      <c r="T12" s="51"/>
      <c r="U12" s="51"/>
    </row>
    <row r="13" spans="1:27" s="1" customFormat="1" ht="30" customHeight="1" x14ac:dyDescent="0.25">
      <c r="A13" s="111">
        <v>1</v>
      </c>
      <c r="B13" s="54" t="s">
        <v>204</v>
      </c>
      <c r="C13" s="10"/>
      <c r="D13" s="10"/>
      <c r="E13" s="115"/>
      <c r="F13" s="10"/>
      <c r="G13" s="27">
        <f t="shared" ref="G13:P13" si="2">G14+G17</f>
        <v>6100</v>
      </c>
      <c r="H13" s="27">
        <f t="shared" si="2"/>
        <v>0</v>
      </c>
      <c r="I13" s="27">
        <f t="shared" si="2"/>
        <v>6100</v>
      </c>
      <c r="J13" s="27">
        <f t="shared" si="2"/>
        <v>0</v>
      </c>
      <c r="K13" s="27">
        <f t="shared" si="2"/>
        <v>0</v>
      </c>
      <c r="L13" s="29">
        <f t="shared" si="2"/>
        <v>4521</v>
      </c>
      <c r="M13" s="29">
        <f t="shared" si="2"/>
        <v>4521</v>
      </c>
      <c r="N13" s="29">
        <f t="shared" si="2"/>
        <v>0</v>
      </c>
      <c r="O13" s="29">
        <f t="shared" si="2"/>
        <v>4521</v>
      </c>
      <c r="P13" s="29">
        <f t="shared" si="2"/>
        <v>0</v>
      </c>
      <c r="Q13" s="27">
        <f>Q17</f>
        <v>0</v>
      </c>
      <c r="R13" s="40">
        <f>R17</f>
        <v>3028</v>
      </c>
      <c r="S13" s="40" t="e">
        <f>S17</f>
        <v>#REF!</v>
      </c>
      <c r="T13" s="40"/>
      <c r="U13" s="40"/>
      <c r="V13" s="55" t="e">
        <f>#REF!+V17</f>
        <v>#REF!</v>
      </c>
      <c r="W13" s="48"/>
      <c r="X13" s="48"/>
      <c r="Y13" s="48"/>
      <c r="Z13" s="48"/>
      <c r="AA13" s="48"/>
    </row>
    <row r="14" spans="1:27" s="1" customFormat="1" ht="30" customHeight="1" x14ac:dyDescent="0.25">
      <c r="A14" s="10" t="s">
        <v>55</v>
      </c>
      <c r="B14" s="54" t="s">
        <v>205</v>
      </c>
      <c r="C14" s="10"/>
      <c r="D14" s="10"/>
      <c r="E14" s="9"/>
      <c r="F14" s="10"/>
      <c r="G14" s="27">
        <f t="shared" ref="G14:Q14" si="3">SUM(G15:G16)</f>
        <v>2400</v>
      </c>
      <c r="H14" s="27">
        <f t="shared" si="3"/>
        <v>0</v>
      </c>
      <c r="I14" s="27">
        <f t="shared" si="3"/>
        <v>2400</v>
      </c>
      <c r="J14" s="27">
        <f t="shared" si="3"/>
        <v>0</v>
      </c>
      <c r="K14" s="27">
        <f t="shared" si="3"/>
        <v>0</v>
      </c>
      <c r="L14" s="29">
        <f t="shared" si="3"/>
        <v>1421</v>
      </c>
      <c r="M14" s="29">
        <f t="shared" si="3"/>
        <v>1421</v>
      </c>
      <c r="N14" s="29">
        <f t="shared" si="3"/>
        <v>0</v>
      </c>
      <c r="O14" s="29">
        <f t="shared" si="3"/>
        <v>1421</v>
      </c>
      <c r="P14" s="29">
        <f t="shared" si="3"/>
        <v>0</v>
      </c>
      <c r="Q14" s="27">
        <f t="shared" si="3"/>
        <v>0</v>
      </c>
      <c r="R14" s="40"/>
      <c r="S14" s="40"/>
      <c r="T14" s="40"/>
      <c r="U14" s="40"/>
      <c r="V14" s="55"/>
      <c r="W14" s="48"/>
      <c r="X14" s="48"/>
      <c r="Y14" s="48"/>
      <c r="Z14" s="48"/>
      <c r="AA14" s="48"/>
    </row>
    <row r="15" spans="1:27" s="17" customFormat="1" ht="48" customHeight="1" x14ac:dyDescent="0.25">
      <c r="A15" s="13">
        <v>1</v>
      </c>
      <c r="B15" s="18" t="s">
        <v>206</v>
      </c>
      <c r="C15" s="13" t="s">
        <v>112</v>
      </c>
      <c r="D15" s="153" t="s">
        <v>123</v>
      </c>
      <c r="E15" s="14" t="s">
        <v>207</v>
      </c>
      <c r="F15" s="41"/>
      <c r="G15" s="26">
        <f>SUM(H15:K15)</f>
        <v>900</v>
      </c>
      <c r="H15" s="26"/>
      <c r="I15" s="117">
        <v>900</v>
      </c>
      <c r="J15" s="26"/>
      <c r="K15" s="26"/>
      <c r="L15" s="28">
        <f>M15+Q15</f>
        <v>500</v>
      </c>
      <c r="M15" s="28">
        <f>SUM(N15:Q15)</f>
        <v>500</v>
      </c>
      <c r="N15" s="28"/>
      <c r="O15" s="28">
        <v>500</v>
      </c>
      <c r="P15" s="28"/>
      <c r="Q15" s="26"/>
      <c r="R15" s="41"/>
      <c r="S15" s="41"/>
      <c r="T15" s="20"/>
      <c r="U15" s="41"/>
      <c r="V15" s="16">
        <v>1</v>
      </c>
      <c r="W15" s="56"/>
      <c r="X15" s="57"/>
      <c r="Y15" s="57"/>
      <c r="Z15" s="57"/>
      <c r="AA15" s="57"/>
    </row>
    <row r="16" spans="1:27" s="17" customFormat="1" ht="48" customHeight="1" x14ac:dyDescent="0.25">
      <c r="A16" s="13">
        <v>2</v>
      </c>
      <c r="B16" s="18" t="s">
        <v>208</v>
      </c>
      <c r="C16" s="13" t="s">
        <v>46</v>
      </c>
      <c r="D16" s="153" t="s">
        <v>123</v>
      </c>
      <c r="E16" s="14" t="s">
        <v>207</v>
      </c>
      <c r="F16" s="41"/>
      <c r="G16" s="26">
        <f>SUM(H16:K16)</f>
        <v>1500</v>
      </c>
      <c r="H16" s="26"/>
      <c r="I16" s="117">
        <v>1500</v>
      </c>
      <c r="J16" s="26"/>
      <c r="K16" s="26"/>
      <c r="L16" s="28">
        <f>M16+Q16</f>
        <v>921</v>
      </c>
      <c r="M16" s="28">
        <f>SUM(N16:Q16)</f>
        <v>921</v>
      </c>
      <c r="N16" s="28"/>
      <c r="O16" s="28">
        <f>800+121</f>
        <v>921</v>
      </c>
      <c r="P16" s="28"/>
      <c r="Q16" s="26"/>
      <c r="R16" s="41"/>
      <c r="S16" s="41"/>
      <c r="T16" s="20"/>
      <c r="U16" s="41"/>
      <c r="V16" s="16"/>
      <c r="W16" s="57"/>
      <c r="X16" s="57"/>
      <c r="Y16" s="57"/>
      <c r="Z16" s="57"/>
      <c r="AA16" s="57"/>
    </row>
    <row r="17" spans="1:27" s="1" customFormat="1" ht="31.5" x14ac:dyDescent="0.25">
      <c r="A17" s="111" t="s">
        <v>169</v>
      </c>
      <c r="B17" s="58" t="s">
        <v>209</v>
      </c>
      <c r="C17" s="8"/>
      <c r="D17" s="8"/>
      <c r="E17" s="115"/>
      <c r="F17" s="8"/>
      <c r="G17" s="27">
        <f>SUM(G18:G19)</f>
        <v>3700</v>
      </c>
      <c r="H17" s="27">
        <f>SUM(H18:H19)</f>
        <v>0</v>
      </c>
      <c r="I17" s="27">
        <f t="shared" ref="I17:S17" si="4">SUM(I18:I19)</f>
        <v>3700</v>
      </c>
      <c r="J17" s="27">
        <f t="shared" si="4"/>
        <v>0</v>
      </c>
      <c r="K17" s="27">
        <f t="shared" si="4"/>
        <v>0</v>
      </c>
      <c r="L17" s="29">
        <f t="shared" si="4"/>
        <v>3100</v>
      </c>
      <c r="M17" s="29">
        <f t="shared" si="4"/>
        <v>3100</v>
      </c>
      <c r="N17" s="29">
        <f t="shared" si="4"/>
        <v>0</v>
      </c>
      <c r="O17" s="29">
        <f t="shared" si="4"/>
        <v>3100</v>
      </c>
      <c r="P17" s="29">
        <f t="shared" si="4"/>
        <v>0</v>
      </c>
      <c r="Q17" s="27">
        <f t="shared" si="4"/>
        <v>0</v>
      </c>
      <c r="R17" s="40">
        <f t="shared" si="4"/>
        <v>3028</v>
      </c>
      <c r="S17" s="40" t="e">
        <f t="shared" si="4"/>
        <v>#REF!</v>
      </c>
      <c r="T17" s="40"/>
      <c r="U17" s="40"/>
      <c r="V17" s="55">
        <f>SUM(V18:V19)</f>
        <v>2</v>
      </c>
      <c r="W17" s="48"/>
      <c r="X17" s="48"/>
      <c r="Y17" s="48"/>
      <c r="Z17" s="48"/>
      <c r="AA17" s="48"/>
    </row>
    <row r="18" spans="1:27" ht="31.5" x14ac:dyDescent="0.25">
      <c r="A18" s="36">
        <v>1</v>
      </c>
      <c r="B18" s="41" t="s">
        <v>210</v>
      </c>
      <c r="C18" s="13" t="s">
        <v>211</v>
      </c>
      <c r="D18" s="13" t="s">
        <v>212</v>
      </c>
      <c r="E18" s="14" t="s">
        <v>207</v>
      </c>
      <c r="F18" s="13"/>
      <c r="G18" s="26">
        <f>SUM(H18:K18)</f>
        <v>3400</v>
      </c>
      <c r="H18" s="26"/>
      <c r="I18" s="26">
        <v>3400</v>
      </c>
      <c r="J18" s="26"/>
      <c r="K18" s="26"/>
      <c r="L18" s="28">
        <f>M18+Q18</f>
        <v>2800</v>
      </c>
      <c r="M18" s="28">
        <f>SUM(N18:Q18)</f>
        <v>2800</v>
      </c>
      <c r="N18" s="28">
        <f>SUM(N19:N19)</f>
        <v>0</v>
      </c>
      <c r="O18" s="28">
        <v>2800</v>
      </c>
      <c r="P18" s="28"/>
      <c r="Q18" s="26">
        <f>SUM(Q19:Q19)</f>
        <v>0</v>
      </c>
      <c r="R18" s="15">
        <f>VLOOKUP(B18,'[15]BIEU 01 TT'!$B$16:$R$200,15,0)</f>
        <v>2640</v>
      </c>
      <c r="S18" s="34" t="e">
        <f>(#REF!+M18)-#REF!</f>
        <v>#REF!</v>
      </c>
      <c r="T18" s="36"/>
      <c r="U18" s="22"/>
      <c r="V18" s="16">
        <v>1</v>
      </c>
    </row>
    <row r="19" spans="1:27" ht="31.5" x14ac:dyDescent="0.25">
      <c r="A19" s="36">
        <v>2</v>
      </c>
      <c r="B19" s="41" t="s">
        <v>213</v>
      </c>
      <c r="C19" s="13" t="s">
        <v>211</v>
      </c>
      <c r="D19" s="13" t="s">
        <v>214</v>
      </c>
      <c r="E19" s="14" t="s">
        <v>207</v>
      </c>
      <c r="F19" s="13"/>
      <c r="G19" s="26">
        <f>SUM(H19:K19)</f>
        <v>300</v>
      </c>
      <c r="H19" s="26"/>
      <c r="I19" s="26">
        <v>300</v>
      </c>
      <c r="J19" s="26"/>
      <c r="K19" s="59"/>
      <c r="L19" s="28">
        <f>M19+Q19</f>
        <v>300</v>
      </c>
      <c r="M19" s="28">
        <f>SUM(N19:Q19)</f>
        <v>300</v>
      </c>
      <c r="N19" s="60"/>
      <c r="O19" s="28">
        <v>300</v>
      </c>
      <c r="P19" s="33"/>
      <c r="Q19" s="59"/>
      <c r="R19" s="15">
        <v>388</v>
      </c>
      <c r="S19" s="34"/>
      <c r="T19" s="36"/>
      <c r="U19" s="22"/>
      <c r="V19" s="16">
        <v>1</v>
      </c>
    </row>
    <row r="20" spans="1:27" s="4" customFormat="1" ht="30.75" customHeight="1" x14ac:dyDescent="0.25">
      <c r="A20" s="111">
        <v>2</v>
      </c>
      <c r="B20" s="7" t="s">
        <v>215</v>
      </c>
      <c r="C20" s="8"/>
      <c r="D20" s="8"/>
      <c r="E20" s="9"/>
      <c r="F20" s="10"/>
      <c r="G20" s="32">
        <f t="shared" ref="G20:O20" si="5">G21+G29+G28+G30</f>
        <v>29100</v>
      </c>
      <c r="H20" s="32">
        <f t="shared" si="5"/>
        <v>0</v>
      </c>
      <c r="I20" s="32">
        <f t="shared" si="5"/>
        <v>0</v>
      </c>
      <c r="J20" s="32">
        <f t="shared" si="5"/>
        <v>29100</v>
      </c>
      <c r="K20" s="32">
        <f t="shared" si="5"/>
        <v>0</v>
      </c>
      <c r="L20" s="32">
        <f t="shared" si="5"/>
        <v>24625</v>
      </c>
      <c r="M20" s="32">
        <f t="shared" si="5"/>
        <v>24625</v>
      </c>
      <c r="N20" s="32">
        <f t="shared" si="5"/>
        <v>0</v>
      </c>
      <c r="O20" s="32">
        <f t="shared" si="5"/>
        <v>0</v>
      </c>
      <c r="P20" s="32">
        <f>P21+P29+P28+P30</f>
        <v>24625</v>
      </c>
      <c r="Q20" s="32">
        <f>Q21+Q29+Q28</f>
        <v>0</v>
      </c>
      <c r="R20" s="32" t="e">
        <f>R21+R29+R28</f>
        <v>#REF!</v>
      </c>
      <c r="S20" s="32" t="e">
        <f>S21+S29+S28</f>
        <v>#REF!</v>
      </c>
      <c r="T20" s="31"/>
      <c r="U20" s="31"/>
      <c r="V20" s="11" t="e">
        <f>#REF!+#REF!+#REF!</f>
        <v>#REF!</v>
      </c>
    </row>
    <row r="21" spans="1:27" s="4" customFormat="1" x14ac:dyDescent="0.25">
      <c r="A21" s="51" t="s">
        <v>55</v>
      </c>
      <c r="B21" s="7" t="s">
        <v>216</v>
      </c>
      <c r="C21" s="8"/>
      <c r="D21" s="8"/>
      <c r="E21" s="9"/>
      <c r="F21" s="10"/>
      <c r="G21" s="30">
        <f t="shared" ref="G21:O21" si="6">G22</f>
        <v>17500</v>
      </c>
      <c r="H21" s="30">
        <f t="shared" si="6"/>
        <v>0</v>
      </c>
      <c r="I21" s="30">
        <f t="shared" si="6"/>
        <v>0</v>
      </c>
      <c r="J21" s="30">
        <f t="shared" si="6"/>
        <v>17500</v>
      </c>
      <c r="K21" s="30">
        <f t="shared" si="6"/>
        <v>0</v>
      </c>
      <c r="L21" s="32">
        <f t="shared" si="6"/>
        <v>5300</v>
      </c>
      <c r="M21" s="32">
        <f t="shared" si="6"/>
        <v>5300</v>
      </c>
      <c r="N21" s="32">
        <f t="shared" si="6"/>
        <v>0</v>
      </c>
      <c r="O21" s="32">
        <f t="shared" si="6"/>
        <v>0</v>
      </c>
      <c r="P21" s="32">
        <f>P22</f>
        <v>5300</v>
      </c>
      <c r="Q21" s="30">
        <f>Q22</f>
        <v>0</v>
      </c>
      <c r="R21" s="35" t="e">
        <f>#REF!+R22</f>
        <v>#REF!</v>
      </c>
      <c r="S21" s="35" t="e">
        <f>#REF!+S22</f>
        <v>#REF!</v>
      </c>
      <c r="T21" s="31"/>
      <c r="U21" s="31"/>
      <c r="V21" s="12"/>
    </row>
    <row r="22" spans="1:27" s="4" customFormat="1" x14ac:dyDescent="0.25">
      <c r="A22" s="51" t="s">
        <v>217</v>
      </c>
      <c r="B22" s="7" t="s">
        <v>218</v>
      </c>
      <c r="C22" s="8"/>
      <c r="D22" s="8"/>
      <c r="E22" s="9"/>
      <c r="F22" s="10"/>
      <c r="G22" s="32">
        <f t="shared" ref="G22:O22" si="7">SUM(G23:G27)</f>
        <v>17500</v>
      </c>
      <c r="H22" s="32">
        <f t="shared" si="7"/>
        <v>0</v>
      </c>
      <c r="I22" s="32">
        <f t="shared" si="7"/>
        <v>0</v>
      </c>
      <c r="J22" s="32">
        <f t="shared" si="7"/>
        <v>17500</v>
      </c>
      <c r="K22" s="32">
        <f t="shared" si="7"/>
        <v>0</v>
      </c>
      <c r="L22" s="32">
        <f t="shared" si="7"/>
        <v>5300</v>
      </c>
      <c r="M22" s="32">
        <f t="shared" si="7"/>
        <v>5300</v>
      </c>
      <c r="N22" s="32">
        <f t="shared" si="7"/>
        <v>0</v>
      </c>
      <c r="O22" s="32">
        <f t="shared" si="7"/>
        <v>0</v>
      </c>
      <c r="P22" s="32">
        <f>SUM(P23:P27)</f>
        <v>5300</v>
      </c>
      <c r="Q22" s="30"/>
      <c r="R22" s="31"/>
      <c r="S22" s="31"/>
      <c r="T22" s="31"/>
      <c r="U22" s="31"/>
      <c r="V22" s="12"/>
    </row>
    <row r="23" spans="1:27" s="4" customFormat="1" ht="57" customHeight="1" x14ac:dyDescent="0.25">
      <c r="A23" s="25">
        <v>1</v>
      </c>
      <c r="B23" s="143" t="s">
        <v>219</v>
      </c>
      <c r="C23" s="118" t="s">
        <v>220</v>
      </c>
      <c r="D23" s="144" t="s">
        <v>38</v>
      </c>
      <c r="E23" s="183">
        <v>2025</v>
      </c>
      <c r="F23" s="119"/>
      <c r="G23" s="26">
        <f t="shared" ref="G23:G29" si="8">SUM(H23:K23)</f>
        <v>2500</v>
      </c>
      <c r="H23" s="27"/>
      <c r="I23" s="27"/>
      <c r="J23" s="26">
        <v>2500</v>
      </c>
      <c r="K23" s="27"/>
      <c r="L23" s="28">
        <f t="shared" ref="L23:L29" si="9">M23+Q23</f>
        <v>800</v>
      </c>
      <c r="M23" s="28">
        <f t="shared" ref="M23:M29" si="10">SUM(N23:Q23)</f>
        <v>800</v>
      </c>
      <c r="N23" s="29"/>
      <c r="O23" s="29"/>
      <c r="P23" s="145">
        <v>800</v>
      </c>
      <c r="Q23" s="30"/>
      <c r="R23" s="31"/>
      <c r="S23" s="31"/>
      <c r="T23" s="31"/>
      <c r="U23" s="31"/>
      <c r="V23" s="12"/>
      <c r="Z23" s="4">
        <v>0</v>
      </c>
      <c r="AA23" s="4">
        <v>0</v>
      </c>
    </row>
    <row r="24" spans="1:27" s="4" customFormat="1" ht="55.5" customHeight="1" x14ac:dyDescent="0.25">
      <c r="A24" s="25">
        <v>2</v>
      </c>
      <c r="B24" s="26" t="s">
        <v>221</v>
      </c>
      <c r="C24" s="118" t="s">
        <v>128</v>
      </c>
      <c r="D24" s="144" t="s">
        <v>38</v>
      </c>
      <c r="E24" s="183">
        <v>2025</v>
      </c>
      <c r="F24" s="119"/>
      <c r="G24" s="26">
        <f t="shared" si="8"/>
        <v>5000</v>
      </c>
      <c r="H24" s="30"/>
      <c r="I24" s="30"/>
      <c r="J24" s="37">
        <v>5000</v>
      </c>
      <c r="K24" s="30"/>
      <c r="L24" s="28">
        <f t="shared" si="9"/>
        <v>1200</v>
      </c>
      <c r="M24" s="28">
        <f t="shared" si="10"/>
        <v>1200</v>
      </c>
      <c r="N24" s="32"/>
      <c r="O24" s="146"/>
      <c r="P24" s="145">
        <f>1500-300</f>
        <v>1200</v>
      </c>
      <c r="Q24" s="30"/>
      <c r="R24" s="31"/>
      <c r="S24" s="31"/>
      <c r="T24" s="31"/>
      <c r="U24" s="31"/>
      <c r="V24" s="12"/>
    </row>
    <row r="25" spans="1:27" ht="53.25" customHeight="1" x14ac:dyDescent="0.25">
      <c r="A25" s="25">
        <v>3</v>
      </c>
      <c r="B25" s="26" t="s">
        <v>222</v>
      </c>
      <c r="C25" s="118" t="s">
        <v>223</v>
      </c>
      <c r="D25" s="144" t="s">
        <v>38</v>
      </c>
      <c r="E25" s="183">
        <v>2025</v>
      </c>
      <c r="F25" s="86"/>
      <c r="G25" s="26">
        <f t="shared" si="8"/>
        <v>5000</v>
      </c>
      <c r="H25" s="26"/>
      <c r="I25" s="26"/>
      <c r="J25" s="26">
        <v>5000</v>
      </c>
      <c r="K25" s="26"/>
      <c r="L25" s="28">
        <f t="shared" si="9"/>
        <v>1200</v>
      </c>
      <c r="M25" s="28">
        <f t="shared" si="10"/>
        <v>1200</v>
      </c>
      <c r="N25" s="28"/>
      <c r="O25" s="28"/>
      <c r="P25" s="145">
        <f>1500-300</f>
        <v>1200</v>
      </c>
      <c r="Q25" s="26"/>
      <c r="R25" s="19"/>
      <c r="S25" s="19"/>
      <c r="T25" s="20"/>
      <c r="U25" s="13"/>
      <c r="V25" s="61"/>
      <c r="W25" s="21"/>
      <c r="X25" s="21"/>
      <c r="Y25" s="62"/>
      <c r="Z25" s="62"/>
      <c r="AA25" s="2"/>
    </row>
    <row r="26" spans="1:27" ht="47.25" x14ac:dyDescent="0.25">
      <c r="A26" s="25">
        <v>4</v>
      </c>
      <c r="B26" s="143" t="s">
        <v>224</v>
      </c>
      <c r="C26" s="118" t="s">
        <v>220</v>
      </c>
      <c r="D26" s="144" t="s">
        <v>38</v>
      </c>
      <c r="E26" s="183">
        <v>2025</v>
      </c>
      <c r="F26" s="145"/>
      <c r="G26" s="26">
        <f t="shared" si="8"/>
        <v>3000</v>
      </c>
      <c r="H26" s="26"/>
      <c r="I26" s="26"/>
      <c r="J26" s="145">
        <v>3000</v>
      </c>
      <c r="K26" s="26"/>
      <c r="L26" s="28">
        <f t="shared" si="9"/>
        <v>1300</v>
      </c>
      <c r="M26" s="28">
        <f t="shared" si="10"/>
        <v>1300</v>
      </c>
      <c r="N26" s="28"/>
      <c r="O26" s="28"/>
      <c r="P26" s="145">
        <v>1300</v>
      </c>
      <c r="Q26" s="26"/>
      <c r="R26" s="13"/>
      <c r="S26" s="34"/>
      <c r="T26" s="20"/>
      <c r="U26" s="13"/>
      <c r="V26" s="147"/>
      <c r="W26" s="147"/>
      <c r="X26" s="147"/>
      <c r="Y26" s="62"/>
      <c r="Z26" s="147"/>
      <c r="AA26" s="2"/>
    </row>
    <row r="27" spans="1:27" ht="47.25" x14ac:dyDescent="0.25">
      <c r="A27" s="25">
        <v>5</v>
      </c>
      <c r="B27" s="148" t="s">
        <v>225</v>
      </c>
      <c r="C27" s="118" t="s">
        <v>220</v>
      </c>
      <c r="D27" s="144" t="s">
        <v>38</v>
      </c>
      <c r="E27" s="183">
        <v>2025</v>
      </c>
      <c r="F27" s="149"/>
      <c r="G27" s="26">
        <f t="shared" si="8"/>
        <v>2000</v>
      </c>
      <c r="H27" s="26"/>
      <c r="I27" s="26"/>
      <c r="J27" s="153">
        <v>2000</v>
      </c>
      <c r="K27" s="26"/>
      <c r="L27" s="26">
        <f t="shared" si="9"/>
        <v>800</v>
      </c>
      <c r="M27" s="26">
        <f t="shared" si="10"/>
        <v>800</v>
      </c>
      <c r="N27" s="26"/>
      <c r="O27" s="26"/>
      <c r="P27" s="153">
        <v>800</v>
      </c>
      <c r="Q27" s="26"/>
      <c r="R27" s="13"/>
      <c r="S27" s="34"/>
      <c r="T27" s="20"/>
      <c r="U27" s="13"/>
      <c r="V27" s="147"/>
      <c r="W27" s="147"/>
      <c r="X27" s="147"/>
      <c r="Y27" s="62"/>
      <c r="Z27" s="147"/>
      <c r="AA27" s="2"/>
    </row>
    <row r="28" spans="1:27" s="1" customFormat="1" x14ac:dyDescent="0.25">
      <c r="A28" s="63" t="s">
        <v>169</v>
      </c>
      <c r="B28" s="64" t="s">
        <v>226</v>
      </c>
      <c r="C28" s="8"/>
      <c r="D28" s="8"/>
      <c r="E28" s="115"/>
      <c r="F28" s="8"/>
      <c r="G28" s="27">
        <f t="shared" si="8"/>
        <v>5800</v>
      </c>
      <c r="H28" s="27"/>
      <c r="I28" s="27"/>
      <c r="J28" s="27">
        <v>5800</v>
      </c>
      <c r="K28" s="27"/>
      <c r="L28" s="29">
        <f t="shared" si="9"/>
        <v>5800</v>
      </c>
      <c r="M28" s="29">
        <f t="shared" si="10"/>
        <v>5800</v>
      </c>
      <c r="N28" s="29"/>
      <c r="O28" s="29"/>
      <c r="P28" s="29">
        <v>5800</v>
      </c>
      <c r="Q28" s="27"/>
      <c r="R28" s="7"/>
      <c r="S28" s="64"/>
      <c r="T28" s="111"/>
      <c r="U28" s="64"/>
      <c r="V28" s="65"/>
      <c r="X28" s="65"/>
      <c r="Y28" s="65"/>
      <c r="Z28" s="5"/>
    </row>
    <row r="29" spans="1:27" s="1" customFormat="1" ht="63" x14ac:dyDescent="0.25">
      <c r="A29" s="63" t="s">
        <v>178</v>
      </c>
      <c r="B29" s="66" t="s">
        <v>227</v>
      </c>
      <c r="C29" s="8"/>
      <c r="D29" s="8"/>
      <c r="E29" s="115"/>
      <c r="F29" s="8"/>
      <c r="G29" s="27">
        <f t="shared" si="8"/>
        <v>5800</v>
      </c>
      <c r="H29" s="27"/>
      <c r="I29" s="27"/>
      <c r="J29" s="27">
        <v>5800</v>
      </c>
      <c r="K29" s="27"/>
      <c r="L29" s="29">
        <f t="shared" si="9"/>
        <v>5800</v>
      </c>
      <c r="M29" s="29">
        <f t="shared" si="10"/>
        <v>5800</v>
      </c>
      <c r="N29" s="29"/>
      <c r="O29" s="29"/>
      <c r="P29" s="29">
        <v>5800</v>
      </c>
      <c r="Q29" s="27"/>
      <c r="R29" s="7"/>
      <c r="S29" s="64"/>
      <c r="T29" s="111"/>
      <c r="U29" s="64"/>
      <c r="V29" s="65"/>
      <c r="X29" s="65"/>
      <c r="Y29" s="65"/>
      <c r="Z29" s="5"/>
    </row>
    <row r="30" spans="1:27" s="142" customFormat="1" ht="53.25" customHeight="1" x14ac:dyDescent="0.25">
      <c r="A30" s="134" t="s">
        <v>179</v>
      </c>
      <c r="B30" s="135" t="s">
        <v>308</v>
      </c>
      <c r="C30" s="136"/>
      <c r="D30" s="136"/>
      <c r="E30" s="137"/>
      <c r="F30" s="134"/>
      <c r="G30" s="138"/>
      <c r="H30" s="139">
        <f t="shared" ref="H30:V30" si="11">H31+H32</f>
        <v>0</v>
      </c>
      <c r="I30" s="139">
        <f t="shared" si="11"/>
        <v>0</v>
      </c>
      <c r="J30" s="139">
        <f t="shared" si="11"/>
        <v>0</v>
      </c>
      <c r="K30" s="139">
        <f t="shared" si="11"/>
        <v>0</v>
      </c>
      <c r="L30" s="139">
        <f t="shared" si="11"/>
        <v>7725</v>
      </c>
      <c r="M30" s="139">
        <f t="shared" si="11"/>
        <v>7725</v>
      </c>
      <c r="N30" s="139">
        <f t="shared" si="11"/>
        <v>0</v>
      </c>
      <c r="O30" s="139">
        <f t="shared" si="11"/>
        <v>0</v>
      </c>
      <c r="P30" s="139">
        <f t="shared" si="11"/>
        <v>7725</v>
      </c>
      <c r="Q30" s="139">
        <f t="shared" si="11"/>
        <v>0</v>
      </c>
      <c r="R30" s="139">
        <f t="shared" si="11"/>
        <v>0</v>
      </c>
      <c r="S30" s="139">
        <f t="shared" si="11"/>
        <v>0</v>
      </c>
      <c r="T30" s="139"/>
      <c r="U30" s="139">
        <f t="shared" si="11"/>
        <v>0</v>
      </c>
      <c r="V30" s="139">
        <f t="shared" si="11"/>
        <v>0</v>
      </c>
      <c r="W30" s="139">
        <f>W31+W32</f>
        <v>7725</v>
      </c>
      <c r="X30" s="140"/>
      <c r="Y30" s="138"/>
      <c r="Z30" s="138"/>
      <c r="AA30" s="141"/>
    </row>
    <row r="31" spans="1:27" s="132" customFormat="1" ht="31.5" x14ac:dyDescent="0.25">
      <c r="A31" s="124">
        <v>1</v>
      </c>
      <c r="B31" s="133" t="s">
        <v>309</v>
      </c>
      <c r="C31" s="125"/>
      <c r="D31" s="125"/>
      <c r="E31" s="126" t="s">
        <v>207</v>
      </c>
      <c r="F31" s="124"/>
      <c r="G31" s="127"/>
      <c r="H31" s="127"/>
      <c r="I31" s="127"/>
      <c r="J31" s="127"/>
      <c r="K31" s="127"/>
      <c r="L31" s="28">
        <f>M31+Q31</f>
        <v>2322</v>
      </c>
      <c r="M31" s="28">
        <f>SUM(N31:Q31)</f>
        <v>2322</v>
      </c>
      <c r="N31" s="128"/>
      <c r="O31" s="128"/>
      <c r="P31" s="128">
        <v>2322</v>
      </c>
      <c r="Q31" s="127"/>
      <c r="R31" s="127"/>
      <c r="S31" s="127"/>
      <c r="T31" s="128"/>
      <c r="U31" s="129"/>
      <c r="V31" s="130"/>
      <c r="W31" s="128">
        <v>2322</v>
      </c>
      <c r="X31" s="130"/>
      <c r="Y31" s="127"/>
      <c r="Z31" s="127"/>
      <c r="AA31" s="131"/>
    </row>
    <row r="32" spans="1:27" s="132" customFormat="1" x14ac:dyDescent="0.25">
      <c r="A32" s="124">
        <v>2</v>
      </c>
      <c r="B32" s="133" t="s">
        <v>310</v>
      </c>
      <c r="C32" s="125"/>
      <c r="D32" s="125"/>
      <c r="E32" s="126" t="s">
        <v>207</v>
      </c>
      <c r="F32" s="124"/>
      <c r="G32" s="127"/>
      <c r="H32" s="127"/>
      <c r="I32" s="127"/>
      <c r="J32" s="127"/>
      <c r="K32" s="127"/>
      <c r="L32" s="28">
        <f>M32+Q32</f>
        <v>5403</v>
      </c>
      <c r="M32" s="28">
        <f>SUM(N32:Q32)</f>
        <v>5403</v>
      </c>
      <c r="N32" s="128"/>
      <c r="O32" s="128"/>
      <c r="P32" s="128">
        <v>5403</v>
      </c>
      <c r="Q32" s="127"/>
      <c r="R32" s="127"/>
      <c r="S32" s="127"/>
      <c r="T32" s="128"/>
      <c r="U32" s="129"/>
      <c r="V32" s="130"/>
      <c r="W32" s="128">
        <v>5403</v>
      </c>
      <c r="X32" s="130"/>
      <c r="Y32" s="127"/>
      <c r="Z32" s="127"/>
      <c r="AA32" s="131"/>
    </row>
    <row r="33" spans="1:27" s="65" customFormat="1" x14ac:dyDescent="0.25">
      <c r="A33" s="63" t="s">
        <v>113</v>
      </c>
      <c r="B33" s="66" t="s">
        <v>241</v>
      </c>
      <c r="C33" s="66"/>
      <c r="D33" s="66"/>
      <c r="E33" s="66"/>
      <c r="F33" s="66"/>
      <c r="G33" s="67">
        <f t="shared" ref="G33:M33" si="12">G34</f>
        <v>32948</v>
      </c>
      <c r="H33" s="67">
        <f t="shared" si="12"/>
        <v>36638</v>
      </c>
      <c r="I33" s="67">
        <f t="shared" si="12"/>
        <v>457</v>
      </c>
      <c r="J33" s="67">
        <f t="shared" si="12"/>
        <v>921</v>
      </c>
      <c r="K33" s="67">
        <f t="shared" si="12"/>
        <v>921</v>
      </c>
      <c r="L33" s="67">
        <f t="shared" si="12"/>
        <v>29735</v>
      </c>
      <c r="M33" s="67">
        <f t="shared" si="12"/>
        <v>29735</v>
      </c>
      <c r="N33" s="67">
        <f>N34</f>
        <v>29735</v>
      </c>
      <c r="O33" s="67">
        <f>O34</f>
        <v>0</v>
      </c>
      <c r="P33" s="67">
        <f>P34</f>
        <v>0</v>
      </c>
      <c r="Q33" s="67">
        <f>Q34</f>
        <v>0</v>
      </c>
      <c r="R33" s="66" t="e">
        <f>R34+#REF!</f>
        <v>#REF!</v>
      </c>
      <c r="S33" s="66" t="e">
        <f>S34+#REF!</f>
        <v>#REF!</v>
      </c>
      <c r="T33" s="66"/>
      <c r="U33" s="66"/>
    </row>
    <row r="34" spans="1:27" s="151" customFormat="1" ht="47.25" x14ac:dyDescent="0.25">
      <c r="A34" s="111">
        <v>1</v>
      </c>
      <c r="B34" s="66" t="s">
        <v>242</v>
      </c>
      <c r="C34" s="66"/>
      <c r="D34" s="66"/>
      <c r="E34" s="66"/>
      <c r="F34" s="66"/>
      <c r="G34" s="150">
        <f t="shared" ref="G34:M34" si="13">G35+G37+G46+G49</f>
        <v>32948</v>
      </c>
      <c r="H34" s="150">
        <f t="shared" si="13"/>
        <v>36638</v>
      </c>
      <c r="I34" s="150">
        <f t="shared" si="13"/>
        <v>457</v>
      </c>
      <c r="J34" s="150">
        <f t="shared" si="13"/>
        <v>921</v>
      </c>
      <c r="K34" s="150">
        <f t="shared" si="13"/>
        <v>921</v>
      </c>
      <c r="L34" s="150">
        <f t="shared" si="13"/>
        <v>29735</v>
      </c>
      <c r="M34" s="150">
        <f t="shared" si="13"/>
        <v>29735</v>
      </c>
      <c r="N34" s="150">
        <f>N35+N37+N46+N49</f>
        <v>29735</v>
      </c>
      <c r="O34" s="150">
        <f>O35+O37+O45+O49</f>
        <v>0</v>
      </c>
      <c r="P34" s="150">
        <f>P35+P37+P45+P49</f>
        <v>0</v>
      </c>
      <c r="Q34" s="68">
        <f>Q35+Q37+Q45+Q49</f>
        <v>0</v>
      </c>
      <c r="R34" s="66">
        <f>R35+R37+R45+R49</f>
        <v>1321</v>
      </c>
      <c r="S34" s="66">
        <f>S35+S37+S45+S49</f>
        <v>0</v>
      </c>
      <c r="T34" s="66"/>
      <c r="U34" s="66"/>
    </row>
    <row r="35" spans="1:27" x14ac:dyDescent="0.25">
      <c r="A35" s="36"/>
      <c r="B35" s="149" t="s">
        <v>116</v>
      </c>
      <c r="C35" s="36"/>
      <c r="D35" s="36"/>
      <c r="E35" s="149"/>
      <c r="F35" s="22"/>
      <c r="G35" s="146">
        <f t="shared" ref="G35:Q35" si="14">SUM(G36:G36)</f>
        <v>2766</v>
      </c>
      <c r="H35" s="146">
        <f t="shared" si="14"/>
        <v>2766</v>
      </c>
      <c r="I35" s="146">
        <f t="shared" si="14"/>
        <v>0</v>
      </c>
      <c r="J35" s="146">
        <f t="shared" si="14"/>
        <v>0</v>
      </c>
      <c r="K35" s="146">
        <f t="shared" si="14"/>
        <v>0</v>
      </c>
      <c r="L35" s="146">
        <f t="shared" si="14"/>
        <v>1048</v>
      </c>
      <c r="M35" s="146">
        <f t="shared" si="14"/>
        <v>1048</v>
      </c>
      <c r="N35" s="146">
        <f t="shared" si="14"/>
        <v>1048</v>
      </c>
      <c r="O35" s="146">
        <f t="shared" si="14"/>
        <v>0</v>
      </c>
      <c r="P35" s="146">
        <f t="shared" si="14"/>
        <v>0</v>
      </c>
      <c r="Q35" s="145">
        <f t="shared" si="14"/>
        <v>0</v>
      </c>
      <c r="R35" s="149">
        <f>SUM(R36)</f>
        <v>0</v>
      </c>
      <c r="S35" s="149">
        <f>SUM(S36)</f>
        <v>0</v>
      </c>
      <c r="T35" s="23"/>
      <c r="U35" s="23"/>
      <c r="W35" s="2"/>
      <c r="X35" s="2"/>
      <c r="Y35" s="2"/>
      <c r="Z35" s="2"/>
      <c r="AA35" s="2"/>
    </row>
    <row r="36" spans="1:27" s="3" customFormat="1" ht="47.25" x14ac:dyDescent="0.25">
      <c r="A36" s="152" t="s">
        <v>180</v>
      </c>
      <c r="B36" s="153" t="s">
        <v>243</v>
      </c>
      <c r="C36" s="13" t="s">
        <v>244</v>
      </c>
      <c r="D36" s="36"/>
      <c r="E36" s="14" t="s">
        <v>87</v>
      </c>
      <c r="F36" s="69"/>
      <c r="G36" s="28">
        <f>SUM(H36:J36)</f>
        <v>2766</v>
      </c>
      <c r="H36" s="28">
        <v>2766</v>
      </c>
      <c r="I36" s="28"/>
      <c r="J36" s="28"/>
      <c r="K36" s="28"/>
      <c r="L36" s="28">
        <f>M36</f>
        <v>1048</v>
      </c>
      <c r="M36" s="28">
        <f>SUM(N36:Q36)</f>
        <v>1048</v>
      </c>
      <c r="N36" s="28">
        <v>1048</v>
      </c>
      <c r="O36" s="28"/>
      <c r="P36" s="28"/>
      <c r="Q36" s="26"/>
      <c r="R36" s="69"/>
      <c r="S36" s="69"/>
      <c r="T36" s="39"/>
      <c r="U36" s="39"/>
      <c r="W36" s="147"/>
      <c r="X36" s="147"/>
      <c r="Y36" s="147"/>
      <c r="Z36" s="147"/>
      <c r="AA36" s="147"/>
    </row>
    <row r="37" spans="1:27" s="1" customFormat="1" x14ac:dyDescent="0.25">
      <c r="A37" s="152"/>
      <c r="B37" s="153" t="s">
        <v>119</v>
      </c>
      <c r="C37" s="13"/>
      <c r="D37" s="36"/>
      <c r="E37" s="14"/>
      <c r="F37" s="69"/>
      <c r="G37" s="154">
        <f>SUM(G38:G44)</f>
        <v>20750</v>
      </c>
      <c r="H37" s="154">
        <f t="shared" ref="H37:M37" si="15">SUM(H38:H45)</f>
        <v>25329</v>
      </c>
      <c r="I37" s="154">
        <f t="shared" si="15"/>
        <v>0</v>
      </c>
      <c r="J37" s="154">
        <f t="shared" si="15"/>
        <v>921</v>
      </c>
      <c r="K37" s="154">
        <f t="shared" si="15"/>
        <v>921</v>
      </c>
      <c r="L37" s="154">
        <f t="shared" si="15"/>
        <v>20730</v>
      </c>
      <c r="M37" s="154">
        <f t="shared" si="15"/>
        <v>20730</v>
      </c>
      <c r="N37" s="154">
        <f>SUM(N38:N45)</f>
        <v>20730</v>
      </c>
      <c r="O37" s="154">
        <f>SUM(O38:O45)</f>
        <v>0</v>
      </c>
      <c r="P37" s="154">
        <f>SUM(P38:P45)</f>
        <v>0</v>
      </c>
      <c r="Q37" s="154">
        <f>SUM(Q38:Q45)</f>
        <v>0</v>
      </c>
      <c r="R37" s="153">
        <f>SUM(R38:R44)</f>
        <v>921</v>
      </c>
      <c r="S37" s="153">
        <f>SUM(S38:S44)</f>
        <v>0</v>
      </c>
      <c r="T37" s="153"/>
      <c r="U37" s="153"/>
      <c r="W37" s="48"/>
      <c r="X37" s="48"/>
      <c r="Y37" s="48"/>
      <c r="Z37" s="48"/>
      <c r="AA37" s="48"/>
    </row>
    <row r="38" spans="1:27" s="147" customFormat="1" ht="31.5" x14ac:dyDescent="0.25">
      <c r="A38" s="152">
        <v>1</v>
      </c>
      <c r="B38" s="153" t="s">
        <v>245</v>
      </c>
      <c r="C38" s="153" t="s">
        <v>122</v>
      </c>
      <c r="D38" s="153" t="s">
        <v>123</v>
      </c>
      <c r="E38" s="153">
        <v>2025</v>
      </c>
      <c r="F38" s="153"/>
      <c r="G38" s="143">
        <f t="shared" ref="G38:G45" si="16">SUM(H38:J38)</f>
        <v>3500</v>
      </c>
      <c r="H38" s="143">
        <v>3500</v>
      </c>
      <c r="I38" s="143"/>
      <c r="J38" s="153"/>
      <c r="K38" s="153"/>
      <c r="L38" s="28">
        <f>M38</f>
        <v>2975</v>
      </c>
      <c r="M38" s="28">
        <f>SUM(N38:Q38)</f>
        <v>2975</v>
      </c>
      <c r="N38" s="143">
        <v>2975</v>
      </c>
      <c r="O38" s="153"/>
      <c r="P38" s="153">
        <v>0</v>
      </c>
      <c r="Q38" s="153">
        <v>0</v>
      </c>
      <c r="R38" s="153">
        <v>200</v>
      </c>
      <c r="S38" s="153">
        <v>0</v>
      </c>
      <c r="T38" s="153"/>
      <c r="U38" s="153"/>
    </row>
    <row r="39" spans="1:27" s="147" customFormat="1" ht="47.25" x14ac:dyDescent="0.25">
      <c r="A39" s="152">
        <v>2</v>
      </c>
      <c r="B39" s="153" t="s">
        <v>246</v>
      </c>
      <c r="C39" s="153" t="s">
        <v>79</v>
      </c>
      <c r="D39" s="153" t="s">
        <v>247</v>
      </c>
      <c r="E39" s="153">
        <v>2025</v>
      </c>
      <c r="F39" s="153"/>
      <c r="G39" s="143">
        <f t="shared" si="16"/>
        <v>5000</v>
      </c>
      <c r="H39" s="143">
        <v>5000</v>
      </c>
      <c r="I39" s="143"/>
      <c r="J39" s="153"/>
      <c r="K39" s="153"/>
      <c r="L39" s="28">
        <f t="shared" ref="L39:L48" si="17">M39</f>
        <v>4250</v>
      </c>
      <c r="M39" s="28">
        <f t="shared" ref="M39:M45" si="18">SUM(N39:Q39)</f>
        <v>4250</v>
      </c>
      <c r="N39" s="143">
        <v>4250</v>
      </c>
      <c r="O39" s="153"/>
      <c r="P39" s="153">
        <v>0</v>
      </c>
      <c r="Q39" s="153">
        <v>0</v>
      </c>
      <c r="R39" s="153">
        <v>200</v>
      </c>
      <c r="S39" s="153">
        <v>0</v>
      </c>
      <c r="T39" s="153"/>
      <c r="U39" s="153"/>
    </row>
    <row r="40" spans="1:27" s="147" customFormat="1" ht="47.25" x14ac:dyDescent="0.25">
      <c r="A40" s="152">
        <v>3</v>
      </c>
      <c r="B40" s="153" t="s">
        <v>248</v>
      </c>
      <c r="C40" s="153" t="s">
        <v>46</v>
      </c>
      <c r="D40" s="153" t="s">
        <v>249</v>
      </c>
      <c r="E40" s="153">
        <v>2025</v>
      </c>
      <c r="F40" s="153"/>
      <c r="G40" s="143">
        <f t="shared" si="16"/>
        <v>2400</v>
      </c>
      <c r="H40" s="143">
        <v>2129</v>
      </c>
      <c r="I40" s="143"/>
      <c r="J40" s="153">
        <v>271</v>
      </c>
      <c r="K40" s="153">
        <v>271</v>
      </c>
      <c r="L40" s="28">
        <f t="shared" si="17"/>
        <v>1800</v>
      </c>
      <c r="M40" s="28">
        <f t="shared" si="18"/>
        <v>1800</v>
      </c>
      <c r="N40" s="143">
        <v>1800</v>
      </c>
      <c r="O40" s="153"/>
      <c r="P40" s="153">
        <v>0</v>
      </c>
      <c r="Q40" s="153">
        <v>0</v>
      </c>
      <c r="R40" s="153">
        <v>271</v>
      </c>
      <c r="S40" s="153">
        <v>0</v>
      </c>
      <c r="T40" s="153"/>
      <c r="U40" s="153"/>
    </row>
    <row r="41" spans="1:27" s="147" customFormat="1" ht="47.25" x14ac:dyDescent="0.25">
      <c r="A41" s="152">
        <v>4</v>
      </c>
      <c r="B41" s="153" t="s">
        <v>250</v>
      </c>
      <c r="C41" s="153" t="s">
        <v>112</v>
      </c>
      <c r="D41" s="153" t="s">
        <v>251</v>
      </c>
      <c r="E41" s="153">
        <v>2025</v>
      </c>
      <c r="F41" s="153"/>
      <c r="G41" s="143">
        <f t="shared" si="16"/>
        <v>2000</v>
      </c>
      <c r="H41" s="143">
        <v>2000</v>
      </c>
      <c r="I41" s="143"/>
      <c r="J41" s="153"/>
      <c r="K41" s="153"/>
      <c r="L41" s="28">
        <f t="shared" si="17"/>
        <v>1900</v>
      </c>
      <c r="M41" s="28">
        <f t="shared" si="18"/>
        <v>1900</v>
      </c>
      <c r="N41" s="143">
        <v>1900</v>
      </c>
      <c r="O41" s="153"/>
      <c r="P41" s="153">
        <v>0</v>
      </c>
      <c r="Q41" s="153">
        <v>0</v>
      </c>
      <c r="R41" s="153">
        <v>0</v>
      </c>
      <c r="S41" s="153">
        <v>0</v>
      </c>
      <c r="T41" s="153"/>
      <c r="U41" s="153"/>
    </row>
    <row r="42" spans="1:27" s="147" customFormat="1" ht="47.25" x14ac:dyDescent="0.25">
      <c r="A42" s="152">
        <v>5</v>
      </c>
      <c r="B42" s="153" t="s">
        <v>252</v>
      </c>
      <c r="C42" s="153" t="s">
        <v>126</v>
      </c>
      <c r="D42" s="153" t="s">
        <v>138</v>
      </c>
      <c r="E42" s="153">
        <v>2025</v>
      </c>
      <c r="F42" s="153"/>
      <c r="G42" s="143">
        <f t="shared" si="16"/>
        <v>3200</v>
      </c>
      <c r="H42" s="143">
        <v>3200</v>
      </c>
      <c r="I42" s="143"/>
      <c r="J42" s="153"/>
      <c r="K42" s="153"/>
      <c r="L42" s="28">
        <f t="shared" si="17"/>
        <v>2000</v>
      </c>
      <c r="M42" s="28">
        <f t="shared" si="18"/>
        <v>2000</v>
      </c>
      <c r="N42" s="143">
        <v>2000</v>
      </c>
      <c r="O42" s="153"/>
      <c r="P42" s="153">
        <v>0</v>
      </c>
      <c r="Q42" s="153">
        <v>0</v>
      </c>
      <c r="R42" s="153">
        <v>0</v>
      </c>
      <c r="S42" s="153">
        <v>0</v>
      </c>
      <c r="T42" s="153"/>
      <c r="U42" s="153"/>
    </row>
    <row r="43" spans="1:27" s="147" customFormat="1" ht="47.25" x14ac:dyDescent="0.25">
      <c r="A43" s="152">
        <v>6</v>
      </c>
      <c r="B43" s="153" t="s">
        <v>253</v>
      </c>
      <c r="C43" s="153" t="s">
        <v>120</v>
      </c>
      <c r="D43" s="153" t="s">
        <v>254</v>
      </c>
      <c r="E43" s="153">
        <v>2025</v>
      </c>
      <c r="F43" s="153"/>
      <c r="G43" s="143">
        <f t="shared" si="16"/>
        <v>2500</v>
      </c>
      <c r="H43" s="143">
        <v>2500</v>
      </c>
      <c r="I43" s="143"/>
      <c r="J43" s="153"/>
      <c r="K43" s="153"/>
      <c r="L43" s="28">
        <f t="shared" si="17"/>
        <v>2000</v>
      </c>
      <c r="M43" s="28">
        <f t="shared" si="18"/>
        <v>2000</v>
      </c>
      <c r="N43" s="143">
        <v>2000</v>
      </c>
      <c r="O43" s="153"/>
      <c r="P43" s="153">
        <v>0</v>
      </c>
      <c r="Q43" s="153">
        <v>0</v>
      </c>
      <c r="R43" s="153">
        <v>0</v>
      </c>
      <c r="S43" s="153">
        <v>0</v>
      </c>
      <c r="T43" s="153"/>
      <c r="U43" s="153"/>
    </row>
    <row r="44" spans="1:27" s="147" customFormat="1" ht="47.25" x14ac:dyDescent="0.25">
      <c r="A44" s="152">
        <v>7</v>
      </c>
      <c r="B44" s="153" t="s">
        <v>255</v>
      </c>
      <c r="C44" s="153" t="s">
        <v>79</v>
      </c>
      <c r="D44" s="153" t="s">
        <v>131</v>
      </c>
      <c r="E44" s="153">
        <v>2025</v>
      </c>
      <c r="F44" s="153"/>
      <c r="G44" s="143">
        <f t="shared" si="16"/>
        <v>2150</v>
      </c>
      <c r="H44" s="143">
        <v>1900</v>
      </c>
      <c r="I44" s="143"/>
      <c r="J44" s="153">
        <v>250</v>
      </c>
      <c r="K44" s="153">
        <v>250</v>
      </c>
      <c r="L44" s="28">
        <f t="shared" si="17"/>
        <v>1600</v>
      </c>
      <c r="M44" s="28">
        <f t="shared" si="18"/>
        <v>1600</v>
      </c>
      <c r="N44" s="143">
        <v>1600</v>
      </c>
      <c r="O44" s="153"/>
      <c r="P44" s="153">
        <v>0</v>
      </c>
      <c r="Q44" s="153">
        <v>0</v>
      </c>
      <c r="R44" s="153">
        <v>250</v>
      </c>
      <c r="S44" s="153">
        <v>0</v>
      </c>
      <c r="T44" s="153"/>
      <c r="U44" s="153"/>
    </row>
    <row r="45" spans="1:27" s="147" customFormat="1" ht="31.5" x14ac:dyDescent="0.25">
      <c r="A45" s="152">
        <v>8</v>
      </c>
      <c r="B45" s="153" t="s">
        <v>256</v>
      </c>
      <c r="C45" s="153" t="s">
        <v>122</v>
      </c>
      <c r="D45" s="153" t="s">
        <v>38</v>
      </c>
      <c r="E45" s="153">
        <v>2025</v>
      </c>
      <c r="F45" s="153"/>
      <c r="G45" s="143">
        <f t="shared" si="16"/>
        <v>5500</v>
      </c>
      <c r="H45" s="143">
        <v>5100</v>
      </c>
      <c r="I45" s="143"/>
      <c r="J45" s="153">
        <v>400</v>
      </c>
      <c r="K45" s="153">
        <v>400</v>
      </c>
      <c r="L45" s="28">
        <f t="shared" si="17"/>
        <v>4205</v>
      </c>
      <c r="M45" s="28">
        <f t="shared" si="18"/>
        <v>4205</v>
      </c>
      <c r="N45" s="143">
        <v>4205</v>
      </c>
      <c r="O45" s="153"/>
      <c r="P45" s="153">
        <v>0</v>
      </c>
      <c r="Q45" s="153">
        <v>0</v>
      </c>
      <c r="R45" s="153">
        <v>400</v>
      </c>
      <c r="S45" s="153">
        <v>0</v>
      </c>
      <c r="T45" s="153"/>
      <c r="U45" s="153"/>
    </row>
    <row r="46" spans="1:27" s="147" customFormat="1" x14ac:dyDescent="0.25">
      <c r="A46" s="153"/>
      <c r="B46" s="38" t="s">
        <v>150</v>
      </c>
      <c r="C46" s="153"/>
      <c r="D46" s="153"/>
      <c r="E46" s="153"/>
      <c r="F46" s="153"/>
      <c r="G46" s="143">
        <f t="shared" ref="G46:N46" si="19">SUM(G47:G48)</f>
        <v>9000</v>
      </c>
      <c r="H46" s="143">
        <f t="shared" si="19"/>
        <v>8543</v>
      </c>
      <c r="I46" s="143">
        <f t="shared" si="19"/>
        <v>457</v>
      </c>
      <c r="J46" s="143">
        <f t="shared" si="19"/>
        <v>0</v>
      </c>
      <c r="K46" s="143">
        <f t="shared" si="19"/>
        <v>0</v>
      </c>
      <c r="L46" s="143">
        <f t="shared" si="19"/>
        <v>7525</v>
      </c>
      <c r="M46" s="143">
        <f t="shared" si="19"/>
        <v>7525</v>
      </c>
      <c r="N46" s="143">
        <f t="shared" si="19"/>
        <v>7525</v>
      </c>
      <c r="O46" s="153"/>
      <c r="P46" s="153"/>
      <c r="Q46" s="153"/>
      <c r="R46" s="153"/>
      <c r="S46" s="153"/>
      <c r="T46" s="153"/>
      <c r="U46" s="153"/>
    </row>
    <row r="47" spans="1:27" s="147" customFormat="1" ht="47.25" x14ac:dyDescent="0.25">
      <c r="A47" s="152">
        <v>1</v>
      </c>
      <c r="B47" s="153" t="s">
        <v>257</v>
      </c>
      <c r="C47" s="153" t="s">
        <v>112</v>
      </c>
      <c r="D47" s="153" t="s">
        <v>38</v>
      </c>
      <c r="E47" s="153">
        <v>2025</v>
      </c>
      <c r="F47" s="153"/>
      <c r="G47" s="143">
        <f>SUM(H47:J47)</f>
        <v>4000</v>
      </c>
      <c r="H47" s="143">
        <v>4000</v>
      </c>
      <c r="I47" s="143"/>
      <c r="J47" s="153"/>
      <c r="K47" s="153"/>
      <c r="L47" s="28">
        <f t="shared" si="17"/>
        <v>3525</v>
      </c>
      <c r="M47" s="28">
        <f>SUM(N47:Q47)</f>
        <v>3525</v>
      </c>
      <c r="N47" s="143">
        <v>3525</v>
      </c>
      <c r="O47" s="153"/>
      <c r="P47" s="153">
        <v>0</v>
      </c>
      <c r="Q47" s="153">
        <v>0</v>
      </c>
      <c r="R47" s="153">
        <v>0</v>
      </c>
      <c r="S47" s="153">
        <v>0</v>
      </c>
      <c r="T47" s="153"/>
      <c r="U47" s="153"/>
    </row>
    <row r="48" spans="1:27" s="147" customFormat="1" ht="31.5" x14ac:dyDescent="0.25">
      <c r="A48" s="152">
        <v>2</v>
      </c>
      <c r="B48" s="153" t="s">
        <v>258</v>
      </c>
      <c r="C48" s="153" t="s">
        <v>128</v>
      </c>
      <c r="D48" s="153" t="s">
        <v>38</v>
      </c>
      <c r="E48" s="153">
        <v>2025</v>
      </c>
      <c r="F48" s="153"/>
      <c r="G48" s="143">
        <f>SUM(H48:J48)</f>
        <v>5000</v>
      </c>
      <c r="H48" s="143">
        <v>4543</v>
      </c>
      <c r="I48" s="143">
        <v>457</v>
      </c>
      <c r="J48" s="153"/>
      <c r="K48" s="153"/>
      <c r="L48" s="28">
        <f t="shared" si="17"/>
        <v>4000</v>
      </c>
      <c r="M48" s="28">
        <f>SUM(N48:Q48)</f>
        <v>4000</v>
      </c>
      <c r="N48" s="143">
        <v>4000</v>
      </c>
      <c r="O48" s="153"/>
      <c r="P48" s="153">
        <v>0</v>
      </c>
      <c r="Q48" s="153">
        <v>0</v>
      </c>
      <c r="R48" s="153">
        <v>457</v>
      </c>
      <c r="S48" s="153">
        <v>0</v>
      </c>
      <c r="T48" s="153"/>
      <c r="U48" s="153"/>
    </row>
    <row r="49" spans="1:27" s="1" customFormat="1" x14ac:dyDescent="0.25">
      <c r="A49" s="152"/>
      <c r="B49" s="153" t="s">
        <v>157</v>
      </c>
      <c r="C49" s="153"/>
      <c r="D49" s="115"/>
      <c r="E49" s="153"/>
      <c r="F49" s="154">
        <f t="shared" ref="F49:N49" si="20">SUM(F50:F51)</f>
        <v>432</v>
      </c>
      <c r="G49" s="154">
        <f t="shared" si="20"/>
        <v>432</v>
      </c>
      <c r="H49" s="154">
        <f t="shared" si="20"/>
        <v>0</v>
      </c>
      <c r="I49" s="154">
        <f t="shared" si="20"/>
        <v>0</v>
      </c>
      <c r="J49" s="154">
        <f t="shared" si="20"/>
        <v>0</v>
      </c>
      <c r="K49" s="154">
        <f t="shared" si="20"/>
        <v>0</v>
      </c>
      <c r="L49" s="154">
        <f t="shared" si="20"/>
        <v>432</v>
      </c>
      <c r="M49" s="154">
        <f t="shared" si="20"/>
        <v>432</v>
      </c>
      <c r="N49" s="154">
        <f t="shared" si="20"/>
        <v>432</v>
      </c>
      <c r="O49" s="154">
        <f>SUM(O50:O50)</f>
        <v>0</v>
      </c>
      <c r="P49" s="154">
        <f>SUM(P50:P50)</f>
        <v>0</v>
      </c>
      <c r="Q49" s="143">
        <f>SUM(Q50:Q50)</f>
        <v>0</v>
      </c>
      <c r="R49" s="153">
        <f>SUM(R50:R50)</f>
        <v>0</v>
      </c>
      <c r="S49" s="153">
        <f>SUM(S50:S50)</f>
        <v>0</v>
      </c>
      <c r="T49" s="153"/>
      <c r="U49" s="153"/>
    </row>
    <row r="50" spans="1:27" s="3" customFormat="1" ht="41.25" customHeight="1" x14ac:dyDescent="0.25">
      <c r="A50" s="36">
        <v>1</v>
      </c>
      <c r="B50" s="153" t="s">
        <v>259</v>
      </c>
      <c r="C50" s="13" t="s">
        <v>112</v>
      </c>
      <c r="D50" s="13" t="s">
        <v>38</v>
      </c>
      <c r="E50" s="69">
        <v>2025</v>
      </c>
      <c r="F50" s="28">
        <f>SUM(G50:J50)</f>
        <v>216</v>
      </c>
      <c r="G50" s="28">
        <v>216</v>
      </c>
      <c r="H50" s="28"/>
      <c r="I50" s="28"/>
      <c r="J50" s="28"/>
      <c r="K50" s="28"/>
      <c r="L50" s="28">
        <f>M50</f>
        <v>216</v>
      </c>
      <c r="M50" s="28">
        <f>SUM(N50:Q50)</f>
        <v>216</v>
      </c>
      <c r="N50" s="28">
        <v>216</v>
      </c>
      <c r="O50" s="28"/>
      <c r="P50" s="28"/>
      <c r="Q50" s="26"/>
      <c r="R50" s="39"/>
      <c r="S50" s="39"/>
      <c r="T50" s="69"/>
      <c r="U50" s="69"/>
    </row>
    <row r="51" spans="1:27" s="3" customFormat="1" ht="58.5" customHeight="1" x14ac:dyDescent="0.25">
      <c r="A51" s="36">
        <v>2</v>
      </c>
      <c r="B51" s="153" t="s">
        <v>260</v>
      </c>
      <c r="C51" s="13" t="s">
        <v>46</v>
      </c>
      <c r="D51" s="13" t="s">
        <v>38</v>
      </c>
      <c r="E51" s="69">
        <v>2025</v>
      </c>
      <c r="F51" s="28">
        <f>SUM(G51:J51)</f>
        <v>216</v>
      </c>
      <c r="G51" s="28">
        <v>216</v>
      </c>
      <c r="H51" s="28"/>
      <c r="I51" s="28"/>
      <c r="J51" s="28"/>
      <c r="K51" s="28"/>
      <c r="L51" s="28">
        <f>M51</f>
        <v>216</v>
      </c>
      <c r="M51" s="28">
        <f>SUM(N51:Q51)</f>
        <v>216</v>
      </c>
      <c r="N51" s="28">
        <v>216</v>
      </c>
      <c r="O51" s="28"/>
      <c r="P51" s="28"/>
      <c r="Q51" s="26"/>
      <c r="R51" s="39"/>
      <c r="S51" s="39"/>
      <c r="T51" s="69"/>
      <c r="U51" s="69"/>
    </row>
    <row r="52" spans="1:27" x14ac:dyDescent="0.25">
      <c r="A52" s="42"/>
      <c r="B52" s="2"/>
      <c r="E52" s="43"/>
      <c r="F52" s="2"/>
      <c r="H52" s="2"/>
      <c r="M52" s="2"/>
      <c r="N52" s="2"/>
      <c r="O52" s="2"/>
      <c r="P52" s="2"/>
      <c r="Q52" s="2"/>
      <c r="R52" s="2"/>
      <c r="S52" s="2"/>
      <c r="T52" s="45"/>
      <c r="U52" s="45"/>
      <c r="W52" s="2"/>
      <c r="X52" s="2"/>
      <c r="Y52" s="2"/>
      <c r="Z52" s="2"/>
      <c r="AA52" s="2"/>
    </row>
    <row r="53" spans="1:27" x14ac:dyDescent="0.25">
      <c r="A53" s="42"/>
      <c r="B53" s="2"/>
      <c r="E53" s="43"/>
      <c r="F53" s="2"/>
      <c r="H53" s="2"/>
      <c r="M53" s="2"/>
      <c r="N53" s="2"/>
      <c r="O53" s="2"/>
      <c r="P53" s="2"/>
      <c r="Q53" s="2"/>
      <c r="R53" s="2"/>
      <c r="S53" s="2"/>
      <c r="T53" s="45"/>
      <c r="U53" s="45"/>
      <c r="W53" s="2"/>
      <c r="X53" s="2"/>
      <c r="Y53" s="2"/>
      <c r="Z53" s="2"/>
      <c r="AA53" s="2"/>
    </row>
    <row r="54" spans="1:27" x14ac:dyDescent="0.25">
      <c r="A54" s="42"/>
      <c r="B54" s="2"/>
      <c r="E54" s="43"/>
      <c r="F54" s="2"/>
      <c r="H54" s="2"/>
      <c r="M54" s="2"/>
      <c r="N54" s="2"/>
      <c r="O54" s="2"/>
      <c r="P54" s="2"/>
      <c r="Q54" s="2"/>
      <c r="R54" s="2"/>
      <c r="S54" s="2"/>
      <c r="T54" s="45"/>
      <c r="U54" s="45"/>
      <c r="W54" s="2"/>
      <c r="X54" s="2"/>
      <c r="Y54" s="2"/>
      <c r="Z54" s="2"/>
      <c r="AA54" s="2"/>
    </row>
    <row r="55" spans="1:27" x14ac:dyDescent="0.25">
      <c r="A55" s="42"/>
      <c r="B55" s="2"/>
      <c r="E55" s="43"/>
      <c r="F55" s="2"/>
      <c r="H55" s="2"/>
      <c r="M55" s="2"/>
      <c r="N55" s="2"/>
      <c r="O55" s="2"/>
      <c r="P55" s="2"/>
      <c r="Q55" s="2"/>
      <c r="R55" s="2"/>
      <c r="S55" s="2"/>
      <c r="T55" s="45"/>
      <c r="U55" s="45"/>
      <c r="W55" s="2"/>
      <c r="X55" s="2"/>
      <c r="Y55" s="2"/>
      <c r="Z55" s="2"/>
      <c r="AA55" s="2"/>
    </row>
    <row r="56" spans="1:27" x14ac:dyDescent="0.25">
      <c r="A56" s="42"/>
      <c r="B56" s="2"/>
      <c r="E56" s="43"/>
      <c r="F56" s="2"/>
      <c r="H56" s="2"/>
      <c r="M56" s="2"/>
      <c r="N56" s="2"/>
      <c r="O56" s="2"/>
      <c r="P56" s="2"/>
      <c r="Q56" s="2"/>
      <c r="R56" s="2"/>
      <c r="S56" s="2"/>
      <c r="T56" s="45"/>
      <c r="U56" s="45"/>
      <c r="W56" s="2"/>
      <c r="X56" s="2"/>
      <c r="Y56" s="2"/>
      <c r="Z56" s="2"/>
      <c r="AA56" s="2"/>
    </row>
    <row r="57" spans="1:27" x14ac:dyDescent="0.25">
      <c r="A57" s="42"/>
      <c r="B57" s="2"/>
      <c r="E57" s="43"/>
      <c r="F57" s="2"/>
      <c r="H57" s="2"/>
      <c r="M57" s="2"/>
      <c r="N57" s="2"/>
      <c r="O57" s="2"/>
      <c r="P57" s="2"/>
      <c r="Q57" s="2"/>
      <c r="R57" s="2"/>
      <c r="S57" s="2"/>
      <c r="T57" s="45"/>
      <c r="U57" s="45"/>
      <c r="W57" s="2"/>
      <c r="X57" s="2"/>
      <c r="Y57" s="2"/>
      <c r="Z57" s="2"/>
      <c r="AA57" s="2"/>
    </row>
    <row r="58" spans="1:27" x14ac:dyDescent="0.25">
      <c r="A58" s="42"/>
      <c r="B58" s="2"/>
      <c r="E58" s="43"/>
      <c r="F58" s="2"/>
      <c r="H58" s="2"/>
      <c r="M58" s="2"/>
      <c r="N58" s="2"/>
      <c r="O58" s="2"/>
      <c r="P58" s="2"/>
      <c r="Q58" s="2"/>
      <c r="R58" s="2"/>
      <c r="S58" s="2"/>
      <c r="T58" s="45"/>
      <c r="U58" s="45"/>
      <c r="W58" s="2"/>
      <c r="X58" s="2"/>
      <c r="Y58" s="2"/>
      <c r="Z58" s="2"/>
      <c r="AA58" s="2"/>
    </row>
    <row r="59" spans="1:27" x14ac:dyDescent="0.25">
      <c r="A59" s="42"/>
      <c r="B59" s="2"/>
      <c r="E59" s="43"/>
      <c r="F59" s="2"/>
      <c r="H59" s="2"/>
      <c r="M59" s="2"/>
      <c r="N59" s="2"/>
      <c r="O59" s="2"/>
      <c r="P59" s="2"/>
      <c r="Q59" s="2"/>
      <c r="R59" s="2"/>
      <c r="S59" s="2"/>
      <c r="T59" s="45"/>
      <c r="U59" s="45"/>
      <c r="W59" s="2"/>
      <c r="X59" s="2"/>
      <c r="Y59" s="2"/>
      <c r="Z59" s="2"/>
      <c r="AA59" s="2"/>
    </row>
    <row r="60" spans="1:27" x14ac:dyDescent="0.25">
      <c r="A60" s="42"/>
      <c r="B60" s="2"/>
      <c r="E60" s="43"/>
      <c r="F60" s="2"/>
      <c r="H60" s="2"/>
      <c r="M60" s="2"/>
      <c r="N60" s="2"/>
      <c r="O60" s="2"/>
      <c r="P60" s="2"/>
      <c r="Q60" s="2"/>
      <c r="R60" s="2"/>
      <c r="S60" s="2"/>
      <c r="T60" s="45"/>
      <c r="U60" s="45"/>
      <c r="W60" s="2"/>
      <c r="X60" s="2"/>
      <c r="Y60" s="2"/>
      <c r="Z60" s="2"/>
      <c r="AA60" s="2"/>
    </row>
    <row r="61" spans="1:27" x14ac:dyDescent="0.25">
      <c r="A61" s="42"/>
      <c r="B61" s="2"/>
      <c r="E61" s="43"/>
      <c r="F61" s="2"/>
      <c r="H61" s="2"/>
      <c r="M61" s="2"/>
      <c r="N61" s="2"/>
      <c r="O61" s="2"/>
      <c r="P61" s="2"/>
      <c r="Q61" s="2"/>
      <c r="R61" s="2"/>
      <c r="S61" s="2"/>
      <c r="T61" s="45"/>
      <c r="U61" s="45"/>
      <c r="W61" s="2"/>
      <c r="X61" s="2"/>
      <c r="Y61" s="2"/>
      <c r="Z61" s="2"/>
      <c r="AA61" s="2"/>
    </row>
    <row r="62" spans="1:27" x14ac:dyDescent="0.25">
      <c r="A62" s="42"/>
      <c r="B62" s="2"/>
      <c r="E62" s="43"/>
      <c r="F62" s="2"/>
      <c r="H62" s="2"/>
      <c r="M62" s="2"/>
      <c r="N62" s="2"/>
      <c r="O62" s="2"/>
      <c r="P62" s="2"/>
      <c r="Q62" s="2"/>
      <c r="R62" s="2"/>
      <c r="S62" s="2"/>
      <c r="T62" s="45"/>
      <c r="U62" s="45"/>
      <c r="W62" s="2"/>
      <c r="X62" s="2"/>
      <c r="Y62" s="2"/>
      <c r="Z62" s="2"/>
      <c r="AA62" s="2"/>
    </row>
    <row r="63" spans="1:27" x14ac:dyDescent="0.25">
      <c r="A63" s="42"/>
      <c r="B63" s="2"/>
      <c r="E63" s="43"/>
      <c r="F63" s="2"/>
      <c r="H63" s="2"/>
      <c r="M63" s="2"/>
      <c r="N63" s="2"/>
      <c r="O63" s="2"/>
      <c r="P63" s="2"/>
      <c r="Q63" s="2"/>
      <c r="R63" s="2"/>
      <c r="S63" s="2"/>
      <c r="T63" s="45"/>
      <c r="U63" s="45"/>
      <c r="W63" s="2"/>
      <c r="X63" s="2"/>
      <c r="Y63" s="2"/>
      <c r="Z63" s="2"/>
      <c r="AA63" s="2"/>
    </row>
    <row r="64" spans="1:27" x14ac:dyDescent="0.25">
      <c r="A64" s="42"/>
      <c r="B64" s="2"/>
      <c r="E64" s="43"/>
      <c r="F64" s="2"/>
      <c r="H64" s="2"/>
      <c r="M64" s="2"/>
      <c r="N64" s="2"/>
      <c r="O64" s="2"/>
      <c r="P64" s="2"/>
      <c r="Q64" s="2"/>
      <c r="R64" s="2"/>
      <c r="S64" s="2"/>
      <c r="T64" s="45"/>
      <c r="U64" s="45"/>
      <c r="W64" s="2"/>
      <c r="X64" s="2"/>
      <c r="Y64" s="2"/>
      <c r="Z64" s="2"/>
      <c r="AA64" s="2"/>
    </row>
    <row r="65" spans="1:27" x14ac:dyDescent="0.25">
      <c r="A65" s="42"/>
      <c r="B65" s="2"/>
      <c r="E65" s="43"/>
      <c r="F65" s="2"/>
      <c r="H65" s="2"/>
      <c r="M65" s="2"/>
      <c r="N65" s="2"/>
      <c r="O65" s="2"/>
      <c r="P65" s="2"/>
      <c r="Q65" s="2"/>
      <c r="R65" s="2"/>
      <c r="S65" s="2"/>
      <c r="T65" s="45"/>
      <c r="U65" s="45"/>
      <c r="W65" s="2"/>
      <c r="X65" s="2"/>
      <c r="Y65" s="2"/>
      <c r="Z65" s="2"/>
      <c r="AA65" s="2"/>
    </row>
    <row r="66" spans="1:27" x14ac:dyDescent="0.25">
      <c r="W66" s="2"/>
      <c r="X66" s="2"/>
      <c r="Y66" s="2"/>
      <c r="Z66" s="2"/>
      <c r="AA66" s="2"/>
    </row>
  </sheetData>
  <mergeCells count="29">
    <mergeCell ref="A1:U1"/>
    <mergeCell ref="A2:U2"/>
    <mergeCell ref="A3:T3"/>
    <mergeCell ref="A4:A8"/>
    <mergeCell ref="B4:B8"/>
    <mergeCell ref="C4:C8"/>
    <mergeCell ref="D4:D8"/>
    <mergeCell ref="M5:M8"/>
    <mergeCell ref="R4:R8"/>
    <mergeCell ref="S4:S8"/>
    <mergeCell ref="T4:T8"/>
    <mergeCell ref="F5:F8"/>
    <mergeCell ref="G5:K5"/>
    <mergeCell ref="E4:E8"/>
    <mergeCell ref="F4:K4"/>
    <mergeCell ref="L4:L8"/>
    <mergeCell ref="N5:Q5"/>
    <mergeCell ref="G6:G8"/>
    <mergeCell ref="I7:I8"/>
    <mergeCell ref="U4:U8"/>
    <mergeCell ref="H6:K6"/>
    <mergeCell ref="N6:N8"/>
    <mergeCell ref="O6:O8"/>
    <mergeCell ref="P6:P8"/>
    <mergeCell ref="Q6:Q8"/>
    <mergeCell ref="H7:H8"/>
    <mergeCell ref="J7:J8"/>
    <mergeCell ref="K7:K8"/>
    <mergeCell ref="M4:Q4"/>
  </mergeCells>
  <phoneticPr fontId="0" type="noConversion"/>
  <pageMargins left="0.7" right="0.2"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Bieu 01</vt:lpstr>
      <vt:lpstr>Bieu 02</vt:lpstr>
      <vt:lpstr>Bieu 03</vt:lpstr>
      <vt:lpstr>'Bieu 02'!Print_Titles</vt:lpstr>
      <vt:lpstr>'Bieu 03'!Print_Titles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ismail - [2010]</cp:lastModifiedBy>
  <cp:lastPrinted>2024-07-18T10:06:27Z</cp:lastPrinted>
  <dcterms:created xsi:type="dcterms:W3CDTF">2024-06-09T06:18:20Z</dcterms:created>
  <dcterms:modified xsi:type="dcterms:W3CDTF">2024-07-18T10:07:11Z</dcterms:modified>
</cp:coreProperties>
</file>